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окальный диск\Desktop\Desktop\EWP\ПЗ 2017\"/>
    </mc:Choice>
  </mc:AlternateContent>
  <bookViews>
    <workbookView xWindow="390" yWindow="555" windowWidth="19815" windowHeight="6855"/>
  </bookViews>
  <sheets>
    <sheet name="Приложение 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U97" i="1" l="1"/>
  <c r="T13" i="1"/>
  <c r="T17" i="1" l="1"/>
  <c r="T15" i="1"/>
  <c r="U17" i="1" l="1"/>
  <c r="V17" i="1" s="1"/>
  <c r="U15" i="1" l="1"/>
  <c r="V15" i="1" s="1"/>
  <c r="T107" i="1" l="1"/>
  <c r="U107" i="1" s="1"/>
  <c r="V107" i="1" s="1"/>
  <c r="T105" i="1"/>
  <c r="U105" i="1" s="1"/>
  <c r="V105" i="1" s="1"/>
  <c r="U101" i="1" l="1"/>
  <c r="V101" i="1" s="1"/>
  <c r="U158" i="1"/>
  <c r="V158" i="1" s="1"/>
  <c r="U13" i="1" l="1"/>
  <c r="V13" i="1" s="1"/>
  <c r="V10" i="1"/>
  <c r="T11" i="1"/>
  <c r="U11" i="1" s="1"/>
  <c r="V11" i="1" l="1"/>
  <c r="V12" i="1"/>
  <c r="V14" i="1"/>
  <c r="V16" i="1"/>
  <c r="U18" i="1"/>
  <c r="V18" i="1" s="1"/>
  <c r="U19" i="1"/>
  <c r="V19" i="1" s="1"/>
  <c r="U20" i="1"/>
  <c r="V20" i="1" s="1"/>
  <c r="U21" i="1"/>
  <c r="V21" i="1" s="1"/>
  <c r="U22" i="1"/>
  <c r="V22" i="1" s="1"/>
  <c r="V23" i="1"/>
  <c r="U25" i="1"/>
  <c r="V25" i="1" s="1"/>
  <c r="U26" i="1"/>
  <c r="V26" i="1" s="1"/>
  <c r="U27" i="1"/>
  <c r="V27" i="1" s="1"/>
  <c r="U28" i="1"/>
  <c r="V28" i="1" s="1"/>
  <c r="U29" i="1"/>
  <c r="V29" i="1" s="1"/>
  <c r="V30" i="1"/>
  <c r="U31" i="1"/>
  <c r="V31" i="1" s="1"/>
  <c r="U32" i="1"/>
  <c r="V32" i="1" s="1"/>
  <c r="U33" i="1"/>
  <c r="V33" i="1" s="1"/>
  <c r="U34" i="1"/>
  <c r="V34" i="1"/>
  <c r="U35" i="1"/>
  <c r="V35" i="1" s="1"/>
  <c r="U36" i="1"/>
  <c r="V36" i="1" s="1"/>
  <c r="V37" i="1"/>
  <c r="U38" i="1"/>
  <c r="V38" i="1" s="1"/>
  <c r="U39" i="1"/>
  <c r="V39" i="1" s="1"/>
  <c r="U40" i="1"/>
  <c r="V40" i="1" s="1"/>
  <c r="U41" i="1"/>
  <c r="V41" i="1" s="1"/>
  <c r="U42" i="1"/>
  <c r="V42" i="1" s="1"/>
  <c r="U43" i="1"/>
  <c r="V43" i="1" s="1"/>
  <c r="U44" i="1"/>
  <c r="V44" i="1"/>
  <c r="U45" i="1"/>
  <c r="V45" i="1" s="1"/>
  <c r="U46" i="1"/>
  <c r="V46" i="1" s="1"/>
  <c r="U47" i="1"/>
  <c r="V47" i="1" s="1"/>
  <c r="U48" i="1"/>
  <c r="V48" i="1" s="1"/>
  <c r="U49" i="1"/>
  <c r="V49" i="1" s="1"/>
  <c r="U50" i="1"/>
  <c r="V50" i="1"/>
  <c r="U51" i="1"/>
  <c r="V51" i="1" s="1"/>
  <c r="U52" i="1"/>
  <c r="V52" i="1" s="1"/>
  <c r="U53" i="1"/>
  <c r="V53" i="1" s="1"/>
  <c r="U54" i="1"/>
  <c r="V54" i="1" s="1"/>
  <c r="U55" i="1"/>
  <c r="V55" i="1" s="1"/>
  <c r="U56" i="1"/>
  <c r="V56" i="1" s="1"/>
  <c r="U57" i="1"/>
  <c r="V57" i="1" s="1"/>
  <c r="U58" i="1"/>
  <c r="V58" i="1" s="1"/>
  <c r="U59" i="1"/>
  <c r="V59" i="1" s="1"/>
  <c r="U60" i="1"/>
  <c r="V60" i="1" s="1"/>
  <c r="U61" i="1"/>
  <c r="V61" i="1" s="1"/>
  <c r="U62" i="1"/>
  <c r="V62" i="1" s="1"/>
  <c r="U63" i="1"/>
  <c r="V63" i="1" s="1"/>
  <c r="U64" i="1"/>
  <c r="V64" i="1" s="1"/>
  <c r="U65" i="1"/>
  <c r="V65" i="1" s="1"/>
  <c r="U66" i="1"/>
  <c r="V66" i="1" s="1"/>
  <c r="U67" i="1"/>
  <c r="V67" i="1" s="1"/>
  <c r="U68" i="1"/>
  <c r="V68" i="1" s="1"/>
  <c r="U69" i="1"/>
  <c r="V69" i="1" s="1"/>
  <c r="V70" i="1"/>
  <c r="U71" i="1"/>
  <c r="V71" i="1" s="1"/>
  <c r="V72" i="1"/>
  <c r="U73" i="1"/>
  <c r="V73" i="1" s="1"/>
  <c r="V74" i="1"/>
  <c r="U75" i="1"/>
  <c r="V75" i="1" s="1"/>
  <c r="V76" i="1"/>
  <c r="U77" i="1"/>
  <c r="V77" i="1" s="1"/>
  <c r="V78" i="1"/>
  <c r="U79" i="1"/>
  <c r="V79" i="1" s="1"/>
  <c r="V80" i="1"/>
  <c r="U81" i="1"/>
  <c r="V81" i="1" s="1"/>
  <c r="U82" i="1"/>
  <c r="V82" i="1" s="1"/>
  <c r="U83" i="1"/>
  <c r="V83" i="1" s="1"/>
  <c r="U84" i="1"/>
  <c r="V84" i="1" s="1"/>
  <c r="U85" i="1"/>
  <c r="V85" i="1" s="1"/>
  <c r="U86" i="1"/>
  <c r="V86" i="1" s="1"/>
  <c r="U87" i="1"/>
  <c r="V87" i="1" s="1"/>
  <c r="U88" i="1"/>
  <c r="V88" i="1" s="1"/>
  <c r="U89" i="1"/>
  <c r="V89" i="1" s="1"/>
  <c r="U90" i="1"/>
  <c r="V90" i="1" s="1"/>
  <c r="U91" i="1"/>
  <c r="V91" i="1" s="1"/>
  <c r="U92" i="1"/>
  <c r="V92" i="1" s="1"/>
  <c r="U93" i="1"/>
  <c r="V93" i="1" s="1"/>
  <c r="U94" i="1"/>
  <c r="V94" i="1" s="1"/>
  <c r="U95" i="1"/>
  <c r="V95" i="1" s="1"/>
  <c r="U96" i="1"/>
  <c r="V96" i="1" s="1"/>
  <c r="U99" i="1"/>
  <c r="U102" i="1" s="1"/>
  <c r="V100" i="1"/>
  <c r="V104" i="1"/>
  <c r="V106" i="1"/>
  <c r="U108" i="1"/>
  <c r="V108" i="1" s="1"/>
  <c r="U109" i="1"/>
  <c r="V109" i="1" s="1"/>
  <c r="V110" i="1"/>
  <c r="V111" i="1"/>
  <c r="V112" i="1"/>
  <c r="V99" i="1" l="1"/>
  <c r="V102" i="1" s="1"/>
  <c r="V97" i="1"/>
  <c r="U153" i="1"/>
  <c r="V153" i="1" s="1"/>
  <c r="U152" i="1"/>
  <c r="V152" i="1" s="1"/>
  <c r="U155" i="1"/>
  <c r="V155" i="1" s="1"/>
  <c r="U113" i="1"/>
  <c r="V113" i="1" s="1"/>
  <c r="U154" i="1"/>
  <c r="U145" i="1"/>
  <c r="V145" i="1" s="1"/>
  <c r="V154" i="1" l="1"/>
  <c r="T137" i="1"/>
  <c r="U137" i="1" s="1"/>
  <c r="U118" i="1" l="1"/>
  <c r="U151" i="1" l="1"/>
  <c r="V151" i="1" s="1"/>
  <c r="U150" i="1"/>
  <c r="V150" i="1" s="1"/>
  <c r="U149" i="1"/>
  <c r="V149" i="1" s="1"/>
  <c r="U148" i="1"/>
  <c r="V148" i="1" s="1"/>
  <c r="U147" i="1"/>
  <c r="V147" i="1" s="1"/>
  <c r="U146" i="1" l="1"/>
  <c r="V146" i="1" s="1"/>
  <c r="V144" i="1" l="1"/>
  <c r="U143" i="1"/>
  <c r="V143" i="1" s="1"/>
  <c r="U135" i="1" l="1"/>
  <c r="V135" i="1" s="1"/>
  <c r="U138" i="1"/>
  <c r="V138" i="1" s="1"/>
  <c r="U139" i="1"/>
  <c r="V139" i="1" s="1"/>
  <c r="U140" i="1"/>
  <c r="V140" i="1" s="1"/>
  <c r="U141" i="1"/>
  <c r="V141" i="1" s="1"/>
  <c r="U142" i="1"/>
  <c r="V142" i="1" s="1"/>
  <c r="U134" i="1"/>
  <c r="V134" i="1" s="1"/>
  <c r="U133" i="1" l="1"/>
  <c r="U159" i="1" s="1"/>
  <c r="U161" i="1" s="1"/>
  <c r="V133" i="1" l="1"/>
  <c r="V132" i="1" l="1"/>
  <c r="V114" i="1" l="1"/>
  <c r="V131" i="1"/>
  <c r="V130" i="1"/>
  <c r="V129" i="1"/>
  <c r="V128" i="1"/>
  <c r="V127" i="1"/>
  <c r="V126" i="1"/>
  <c r="V125" i="1"/>
  <c r="V123" i="1"/>
  <c r="T131" i="1"/>
  <c r="V122" i="1" l="1"/>
  <c r="V121" i="1"/>
  <c r="V120" i="1"/>
  <c r="V119" i="1"/>
  <c r="V118" i="1"/>
  <c r="V117" i="1"/>
  <c r="V159" i="1" l="1"/>
  <c r="V161" i="1" s="1"/>
</calcChain>
</file>

<file path=xl/sharedStrings.xml><?xml version="1.0" encoding="utf-8"?>
<sst xmlns="http://schemas.openxmlformats.org/spreadsheetml/2006/main" count="2201" uniqueCount="586">
  <si>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</si>
  <si>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</si>
  <si>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</si>
  <si>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</si>
  <si>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</si>
  <si>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</si>
  <si>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</si>
  <si>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</si>
  <si>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</si>
  <si>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</si>
  <si>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</si>
  <si>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</si>
  <si>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</si>
  <si>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</si>
  <si>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</si>
  <si>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</si>
  <si>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</si>
  <si>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</si>
  <si>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</si>
  <si>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</si>
  <si>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</si>
  <si>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</si>
  <si>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</si>
  <si>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</si>
  <si>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</si>
  <si>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</si>
  <si>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</si>
  <si>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Товарищество с ограниченной ответственностью "Ereymentau Wind Power"</t>
  </si>
  <si>
    <t>19.20.21.550.000.00.0112.000000000000</t>
  </si>
  <si>
    <t>Бензин</t>
  </si>
  <si>
    <t>для двигателей с искровым зажиганием, марка АИ-95, неэтилированный и этилированный</t>
  </si>
  <si>
    <t>Бензин АИ-95</t>
  </si>
  <si>
    <t>ОИ</t>
  </si>
  <si>
    <t>710000000</t>
  </si>
  <si>
    <t>январь</t>
  </si>
  <si>
    <t>DDP</t>
  </si>
  <si>
    <t>100% предоплата</t>
  </si>
  <si>
    <t>112</t>
  </si>
  <si>
    <t>Литр (куб. дм.)</t>
  </si>
  <si>
    <t/>
  </si>
  <si>
    <t>г. Астана, ул. Сыганак 29, 402-офис, 4 этаж</t>
  </si>
  <si>
    <t>2 Т</t>
  </si>
  <si>
    <t>ОВХ</t>
  </si>
  <si>
    <t>3 Т</t>
  </si>
  <si>
    <t>ЭОТТ</t>
  </si>
  <si>
    <t>4 Т</t>
  </si>
  <si>
    <t>сентябрь, октябрь</t>
  </si>
  <si>
    <t>711000000</t>
  </si>
  <si>
    <t>предоплата 30%</t>
  </si>
  <si>
    <t>Коврик</t>
  </si>
  <si>
    <t>Аптечка медицинская</t>
  </si>
  <si>
    <t>итого по товарам</t>
  </si>
  <si>
    <t>2.Работы</t>
  </si>
  <si>
    <t>1 Р</t>
  </si>
  <si>
    <t>95.21.10.000.000.00.0999.000000000000</t>
  </si>
  <si>
    <t>Работы по ремонту бытовых электроприборов</t>
  </si>
  <si>
    <t>итого по работам</t>
  </si>
  <si>
    <t>3.Услуги</t>
  </si>
  <si>
    <t>1 У</t>
  </si>
  <si>
    <t>68.20.12.960.000.00.0777.000000000000</t>
  </si>
  <si>
    <t>Услуги по аренде административных/производственных помещений</t>
  </si>
  <si>
    <t>Аренда офисных помещений для размещения сотрудников Товарищества в г. Астана</t>
  </si>
  <si>
    <t>январь, февраль</t>
  </si>
  <si>
    <t>ежемесячно, по факту оказания услуг</t>
  </si>
  <si>
    <t>2 У</t>
  </si>
  <si>
    <t>3 У</t>
  </si>
  <si>
    <t>4 У</t>
  </si>
  <si>
    <t>5 У</t>
  </si>
  <si>
    <t>6 У</t>
  </si>
  <si>
    <t>по факту оказания услуг</t>
  </si>
  <si>
    <t>45.20.21.335.002.00.0777.000000000000</t>
  </si>
  <si>
    <t>Услуги по техническому обслуживанию автотранспорта/специальной техники</t>
  </si>
  <si>
    <t>45.20.30.335.003.00.0777.000000000000</t>
  </si>
  <si>
    <t>Услуги по мойке автотранспорта/спецтехники</t>
  </si>
  <si>
    <t>Легковой автомобиль</t>
  </si>
  <si>
    <t>Внедорожник</t>
  </si>
  <si>
    <t>45.20.13.335.000.00.0777.000000000000</t>
  </si>
  <si>
    <t>Услуги по проведению балансировки колес</t>
  </si>
  <si>
    <t>Услуги по проведению балансировки колес (шин) автотранспортных средств</t>
  </si>
  <si>
    <t>52.10.19.900.002.00.0777.000000000000</t>
  </si>
  <si>
    <t>Услуги по складированию/хранению грузов</t>
  </si>
  <si>
    <t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t>
  </si>
  <si>
    <t>Услуги по хранению шин</t>
  </si>
  <si>
    <t>итого по услугам</t>
  </si>
  <si>
    <t>Всего:</t>
  </si>
  <si>
    <t>до 31 декабря 2017 года</t>
  </si>
  <si>
    <t xml:space="preserve">март,апрель </t>
  </si>
  <si>
    <t>июнь, июль</t>
  </si>
  <si>
    <t>Услуги по техническому обслуживанию KIA Cadenza</t>
  </si>
  <si>
    <t xml:space="preserve"> по факту оказания услуг</t>
  </si>
  <si>
    <t>Услуги по техническому обслуживанию Toyota Fortuner</t>
  </si>
  <si>
    <t>март</t>
  </si>
  <si>
    <t>Жидкость для омывателя стекол</t>
  </si>
  <si>
    <t>декабрь 2016, январь</t>
  </si>
  <si>
    <t>для легковых автомобилей, зимняя, 225, 55, R17, пневматическая, радиальная, бескамерная, шипованная, ГОСТ 4754-97</t>
  </si>
  <si>
    <t>22.11.11.100.000.01.0796.000000002286</t>
  </si>
  <si>
    <t>Шина</t>
  </si>
  <si>
    <t>5 Т</t>
  </si>
  <si>
    <t>6 Т</t>
  </si>
  <si>
    <t>Штука</t>
  </si>
  <si>
    <t>7 Т</t>
  </si>
  <si>
    <t>8 Т</t>
  </si>
  <si>
    <t>9 Т</t>
  </si>
  <si>
    <t>20.59.43.990.001.00.0796.000000000000</t>
  </si>
  <si>
    <t>для мытья автомобильных стекол при нормальных и пониженных температурах воздуха</t>
  </si>
  <si>
    <t>21.20.24.600.000.00.0796.000000000001</t>
  </si>
  <si>
    <t>транспортная</t>
  </si>
  <si>
    <t>22.19.72.000.004.00.0796.000000000000</t>
  </si>
  <si>
    <t>резиновый, грязезащитный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</si>
  <si>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</si>
  <si>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</si>
  <si>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</si>
  <si>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61.20.11.100.000.00.0777.000000000000</t>
  </si>
  <si>
    <t>Услуги сотовой связи</t>
  </si>
  <si>
    <t>61.10.42.100.000.00.0777.000000000000</t>
  </si>
  <si>
    <t>Услуги по доступу к Интернету</t>
  </si>
  <si>
    <t>Услуги, направленные на предоставление доступа к Интернету узкополосному по сетям проводным</t>
  </si>
  <si>
    <t>61.20.41.100.000.00.0777.000000000000</t>
  </si>
  <si>
    <t>Услуги по доступу к Интернету узкополосному по сетям беспроводным</t>
  </si>
  <si>
    <t>61.10.53.000.000.00.0777.000000000000</t>
  </si>
  <si>
    <t>Услуги по распространению программ по кабельной инфраструктуре</t>
  </si>
  <si>
    <t>ежемесячно, авансовым платежом по счету на оплату</t>
  </si>
  <si>
    <t>Аренда офисных помещений для размещения сотрудников Товарищества в г.Ерейментау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</si>
  <si>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</si>
  <si>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</si>
  <si>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</si>
  <si>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85.59.11.335.001.00.0777.000000000000</t>
  </si>
  <si>
    <t>Услуги по обучению языкам</t>
  </si>
  <si>
    <t>Управление проектами, снижение стоимости капитала, расчет и вычисление проектной стоимости,  г.Астана</t>
  </si>
  <si>
    <t>Управление рисками, снижение рисков в компании, сокращения убытков, г.Астана</t>
  </si>
  <si>
    <t>АССА ДипИФР, г.Астана</t>
  </si>
  <si>
    <t>CIMA, г.Астана</t>
  </si>
  <si>
    <t>Медиация в социально-трудовых отношениях, г.Астана</t>
  </si>
  <si>
    <t>Проведение электронных закупок с учетом нововведении, реализованных в Информационной системе электронных закупок, г.Астана</t>
  </si>
  <si>
    <t>Автоматизированная отчетность по вопросам закупок и методика расчета местного содержания при закупке товаров, работ и услуг, г.Астана</t>
  </si>
  <si>
    <t>предоплата 100%</t>
  </si>
  <si>
    <t>69.20.10.000.002.00.0777.000000000000</t>
  </si>
  <si>
    <t>Услуги по проведению аудита финансовой отчетности</t>
  </si>
  <si>
    <t>предоплата 50%,оплата оставшихся 50% по факту после подписания акта оказанных услуг</t>
  </si>
  <si>
    <t>Конверт</t>
  </si>
  <si>
    <t>ежедневник</t>
  </si>
  <si>
    <t>Кляссер для визиток</t>
  </si>
  <si>
    <t>Ластик</t>
  </si>
  <si>
    <t>Ручка</t>
  </si>
  <si>
    <t>Файл - вкладыш</t>
  </si>
  <si>
    <t>Антистеплер</t>
  </si>
  <si>
    <t>Точилка</t>
  </si>
  <si>
    <t>Карандаш</t>
  </si>
  <si>
    <t>Краска штемпельная</t>
  </si>
  <si>
    <t>Гвоздь</t>
  </si>
  <si>
    <t>Штрих-корректор</t>
  </si>
  <si>
    <t>Скотч</t>
  </si>
  <si>
    <t>17.12.13.100.000.03.0736.000000000003</t>
  </si>
  <si>
    <t>Бумага</t>
  </si>
  <si>
    <t>для плоттера, формат А0, плотность 80 г/м2</t>
  </si>
  <si>
    <t>Рулон</t>
  </si>
  <si>
    <t>17.12.13.100.000.03.0736.000000000008</t>
  </si>
  <si>
    <t>для плоттера, формат А0, плотность 170 г/м2</t>
  </si>
  <si>
    <t>17.21.15.350.000.00.0796.000000000006</t>
  </si>
  <si>
    <t>бумажный, формат А6</t>
  </si>
  <si>
    <t>17.21.15.350.000.00.0796.000000000008</t>
  </si>
  <si>
    <t>бумажный, формат А4</t>
  </si>
  <si>
    <t>17.23.12.700.005.00.0796.000000000000</t>
  </si>
  <si>
    <t>формат А5, датированный</t>
  </si>
  <si>
    <t>17.23.12.700.012.00.0796.000000000000</t>
  </si>
  <si>
    <t>для заметок, формат блока 76*76 мм</t>
  </si>
  <si>
    <t>17.23.12.700.012.00.5111.000000000000</t>
  </si>
  <si>
    <t>для заметок, формат блока 9*9 см</t>
  </si>
  <si>
    <t>13.96.16.900.011.00.0796.000000000000</t>
  </si>
  <si>
    <t>Нить</t>
  </si>
  <si>
    <t>из полиэфирного волокна, для переплета документов</t>
  </si>
  <si>
    <t>15.12.12.300.003.00.0796.000000000003</t>
  </si>
  <si>
    <t>для визиток, из искусственной кожи, ГОСТ 28631-2005</t>
  </si>
  <si>
    <t>17.23.13.500.002.00.0796.000000000000</t>
  </si>
  <si>
    <t>Регистр</t>
  </si>
  <si>
    <t>картонный, формат А4</t>
  </si>
  <si>
    <t>Ширина-50 мм</t>
  </si>
  <si>
    <t>Ширина-70 мм.</t>
  </si>
  <si>
    <t>17.23.14.500.000.00.5111.000000000066</t>
  </si>
  <si>
    <t>для офисного оборудования, формат А4, плотность 80 г/м2, ГОСТ 6656-76</t>
  </si>
  <si>
    <t>20.52.10.900.005.00.0796.000000000025</t>
  </si>
  <si>
    <t>Клей</t>
  </si>
  <si>
    <t>канцелярский, карандаш</t>
  </si>
  <si>
    <t>22.19.73.210.000.00.0796.000000000000</t>
  </si>
  <si>
    <t>мягкий</t>
  </si>
  <si>
    <t>комбинированный для графитовых и  и чернильных надписей</t>
  </si>
  <si>
    <t>22.29.25.500.000.00.0704.000000000008</t>
  </si>
  <si>
    <t>Маркер</t>
  </si>
  <si>
    <t>текстовой, пластиковый, толщина 1-5 мм</t>
  </si>
  <si>
    <t>в наборе 4 штуки</t>
  </si>
  <si>
    <t>22.29.25.500.000.00.0796.000000000006</t>
  </si>
  <si>
    <t>пластиковый, круглый, наконечник 1,5 мм, перманентный (нестираемый)</t>
  </si>
  <si>
    <t>22.29.25.500.000.00.0796.000000000007</t>
  </si>
  <si>
    <t>пластиковый, круглый, наконечник 3 мм, легко стирается, для доски</t>
  </si>
  <si>
    <t>22.29.25.500.004.01.0796.000000000005</t>
  </si>
  <si>
    <t>пластиковая, шариковая</t>
  </si>
  <si>
    <t>22.29.25.500.005.00.0796.000000000002</t>
  </si>
  <si>
    <t>Линейка</t>
  </si>
  <si>
    <t>пластмассовая, непрозрачная, цветная, 15 см</t>
  </si>
  <si>
    <t>22.29.25.500.005.00.0796.000000000017</t>
  </si>
  <si>
    <t>пластмассовая, прозрачная, цветная с пазом и фасками, 30 см</t>
  </si>
  <si>
    <t>22.29.25.700.000.00.0796.000000000011</t>
  </si>
  <si>
    <t>Папка</t>
  </si>
  <si>
    <t>30 вкладышей, пластиковая, формат A4, 50 мм</t>
  </si>
  <si>
    <t>22.29.25.700.000.00.0796.000000000019</t>
  </si>
  <si>
    <t>с металлическим скоросшивателем, пластиковая, формат A4, 50 мм</t>
  </si>
  <si>
    <t>22.29.25.700.000.00.0796.000000000036</t>
  </si>
  <si>
    <t>с зажимом, пластиковая, формат А4, 20 мм</t>
  </si>
  <si>
    <t>17.23.13.500.001.00.0796.000000000001</t>
  </si>
  <si>
    <t>из мелованного картона, формат А4, плотность от 200 до 250 г/м2</t>
  </si>
  <si>
    <t>22.29.25.900.002.00.0796.000000000000</t>
  </si>
  <si>
    <t>с перфорацией, для документов, размер 235*305 мм</t>
  </si>
  <si>
    <t>25.71.11.390.000.00.0796.000000000006</t>
  </si>
  <si>
    <t>Нож</t>
  </si>
  <si>
    <t>канцелярский</t>
  </si>
  <si>
    <t>25.99.23.500.000.01.0778.000000000003</t>
  </si>
  <si>
    <t>Скрепка</t>
  </si>
  <si>
    <t>металлическая, размер 28 мм</t>
  </si>
  <si>
    <t>никелированные, золотистые</t>
  </si>
  <si>
    <t>25.99.23.500.001.00.0778.000000000000</t>
  </si>
  <si>
    <t>Скоба</t>
  </si>
  <si>
    <t>для канцелярских целей, проволочная</t>
  </si>
  <si>
    <t>№10</t>
  </si>
  <si>
    <t>№24/6</t>
  </si>
  <si>
    <t>27.20.11.900.003.00.0778.000000000005</t>
  </si>
  <si>
    <t>Батарейка</t>
  </si>
  <si>
    <t>тип АА</t>
  </si>
  <si>
    <t>литиевая. В упаковке - 2 штуки</t>
  </si>
  <si>
    <t>27.20.11.900.003.00.0796.000000000004</t>
  </si>
  <si>
    <t>тип ААА, перезаряжаемая</t>
  </si>
  <si>
    <t>Ni-MH (никель-металлогидридные)</t>
  </si>
  <si>
    <t>28.23.12.100.000.00.0796.000000000030</t>
  </si>
  <si>
    <t>Калькулятор</t>
  </si>
  <si>
    <t>инженерный базовый, с функциями вычисления в градусах, автоматического расчета дробей, статистики, 12 разрядный</t>
  </si>
  <si>
    <t>28.23.23.900.003.00.0796.000000000000</t>
  </si>
  <si>
    <t>для скоб</t>
  </si>
  <si>
    <t>с двухсторонним захватом</t>
  </si>
  <si>
    <t>28.23.23.900.004.00.0796.000000000000</t>
  </si>
  <si>
    <t>Дырокол</t>
  </si>
  <si>
    <t>канцелярский, механический</t>
  </si>
  <si>
    <t>Корпус- цельнометаллический. Имеется пластиковый поддон для конфетти. Оснащен форматной линейкой. На 30 листов. Цвет - черный</t>
  </si>
  <si>
    <t>28.23.23.900.005.00.0796.000000000000</t>
  </si>
  <si>
    <t>Степлер</t>
  </si>
  <si>
    <t>на 30 листов</t>
  </si>
  <si>
    <t>32.99.14.390.000.01.0796.000000000003</t>
  </si>
  <si>
    <t>Стержень</t>
  </si>
  <si>
    <t>для ручек, роллерный</t>
  </si>
  <si>
    <t>для ручки Parker, F 0,5</t>
  </si>
  <si>
    <t>32.99.14.550.003.00.0796.000000000001</t>
  </si>
  <si>
    <t>для подтачивания грифельного карандаша, ручная</t>
  </si>
  <si>
    <t>пластиковый корпус, наличие контейнера дл сбора стружки, количество отверстий - 1</t>
  </si>
  <si>
    <t>32.99.15.100.000.00.0796.000000000003</t>
  </si>
  <si>
    <t>простой, с ластиком</t>
  </si>
  <si>
    <t>грифель твердый, заточенный с одной стороны</t>
  </si>
  <si>
    <t>32.99.16.300.006.00.0796.000000000000</t>
  </si>
  <si>
    <t>для печатей и штемпелей</t>
  </si>
  <si>
    <t>на водной основе. Синяя, объем - 28 мл.</t>
  </si>
  <si>
    <t>32.99.59.900.071.00.0796.000000000000</t>
  </si>
  <si>
    <t>Индексы</t>
  </si>
  <si>
    <t>самоклеющиеся, в наборе</t>
  </si>
  <si>
    <t>флажки, пластиковые, 45х12мм,  5 цветов, 125 шт/набор</t>
  </si>
  <si>
    <t>32.99.59.900.076.00.0778.000000000000</t>
  </si>
  <si>
    <t>для крепления  бумаги к доске, с пластиковой   цветной шляпкой</t>
  </si>
  <si>
    <t>32.99.59.900.082.00.0796.000000000000</t>
  </si>
  <si>
    <t>с кисточкой</t>
  </si>
  <si>
    <t>20 мл.</t>
  </si>
  <si>
    <t>32.99.59.900.084.00.0796.000000000012</t>
  </si>
  <si>
    <t>полипропиленовый, ширина 12 мм, канцелярский</t>
  </si>
  <si>
    <t>10 м.</t>
  </si>
  <si>
    <t>Одна пачка</t>
  </si>
  <si>
    <t>Набор</t>
  </si>
  <si>
    <t>Упаковка</t>
  </si>
  <si>
    <t>22.11.11.100.000.01.0796.000000001835</t>
  </si>
  <si>
    <t>для легковых автомобилей, летняя, 225, 55, R17, пневматическая, радиальная, бескамерная, ГОСТ 4754-97</t>
  </si>
  <si>
    <t>Журнал</t>
  </si>
  <si>
    <t>Визитка</t>
  </si>
  <si>
    <t>17.23.13.700.000.00.0796.000000000001</t>
  </si>
  <si>
    <t>Бланк</t>
  </si>
  <si>
    <t>конкретного вида документа</t>
  </si>
  <si>
    <t>17.23.13.130.000.00.0796.000000000000</t>
  </si>
  <si>
    <t>регистрации</t>
  </si>
  <si>
    <t>32.99.59.900.106.00.0796.000000000000</t>
  </si>
  <si>
    <t>фирменная,  с нанесенным текстом на двух сторонах</t>
  </si>
  <si>
    <t xml:space="preserve">Карманный. Матричный дисплей. Разрядность: внутренняя ― 15, вывод на дисплей (мантисса + экспонента) ― (10 + 2) цифр, не менее 252 функции, тригонометрические функции, двумерная статистика. </t>
  </si>
  <si>
    <t>ОИН</t>
  </si>
  <si>
    <t>18.12.19.900.004.00.0999.000000000000</t>
  </si>
  <si>
    <t>Работы по изготовлению полиграфической/печатанию полиграфической продукции (кроме книг, фото, периодических изданий)</t>
  </si>
  <si>
    <t>Полноцветные 4+4,  2-х сторонние, бумага дизайнерская матовая текстурная, плотность не менее 250 г/м2</t>
  </si>
  <si>
    <t>Формат А4, 50 листов, цветность 1+1, обложка – бумага-200 гр., цветность – 1+0, крепление-скобы</t>
  </si>
  <si>
    <t xml:space="preserve">Формат А4, цветность 4+0, с логотипом, нумерация, бумага 120гр. глянцевая </t>
  </si>
  <si>
    <t>белый, с отрывной полоской</t>
  </si>
  <si>
    <t>176 листов, с золотым обрезом</t>
  </si>
  <si>
    <t>цвет-белый, намотка - 1000 м, вес - 200 г.</t>
  </si>
  <si>
    <t>книжка. из искусственной кожи, файлы из плотного полиэтилена, пришитые к корешку, вместимость не менее 160 визиток</t>
  </si>
  <si>
    <t>15 гр.</t>
  </si>
  <si>
    <t>с резиновой вставкой для предотвращения скольжения пальцев</t>
  </si>
  <si>
    <t>плотность 80 мкр</t>
  </si>
  <si>
    <t>ширина - 9 мм.</t>
  </si>
  <si>
    <t>Сапоги</t>
  </si>
  <si>
    <t>Каска</t>
  </si>
  <si>
    <t>Зеркало</t>
  </si>
  <si>
    <t>Светильник</t>
  </si>
  <si>
    <t>Электрочайник</t>
  </si>
  <si>
    <t>11.07.11.300.000.02.0868.000000000000</t>
  </si>
  <si>
    <t>Вода</t>
  </si>
  <si>
    <t>негазированная, питьевая, объем 19 л, СТ РК 1432-2005</t>
  </si>
  <si>
    <t>14.12.11.290.001.05.0839.000000000003</t>
  </si>
  <si>
    <t>Костюм (комплект)</t>
  </si>
  <si>
    <t>для защиты от производственных загрязнений, мужской, из смесовой ткани, состоит из куртки и брюк, летний, ГОСТ 27575-87</t>
  </si>
  <si>
    <t>тип застежки-молния, регулировка низа низа куртки хлястиками на кнопках, накладные карманы на куртке и на брюках, цвет-комбинированный серый/черный</t>
  </si>
  <si>
    <t>14.12.22.400.000.00.0839.000000000001</t>
  </si>
  <si>
    <t>Спецодежда зимняя</t>
  </si>
  <si>
    <t>для защиты от пониженных температур, материал хлопок 49 % и полиэфир 51 %, подкладка 100% полиэфир, утеплитель синтепон, в комплекте куртка и брюки,брюки на бретельках, ГОСТ 29338-92</t>
  </si>
  <si>
    <t>Наличие  капюшона, наличие вместительных карманов для инструментов, цвет-комбинированный, серый/черный</t>
  </si>
  <si>
    <t>15.20.11.200.005.01.0715.000000000000</t>
  </si>
  <si>
    <t>общего назначения, мужские, резиновые, ГОСТ 5375-79</t>
  </si>
  <si>
    <t>размеры: 42-46, цвет-черный</t>
  </si>
  <si>
    <t>32.99.11.500.002.00.0796.000000000000</t>
  </si>
  <si>
    <t>пластмассовая</t>
  </si>
  <si>
    <t>Каска изготовлена из ударопрочного полиэтилена с текстильным оголовьем и кожаной вставкой для впитывания пота. плавная регулировка по размеру головы (52 - 64 см). Цвет - белый</t>
  </si>
  <si>
    <t>23.12.13.900.000.01.0796.000000000000</t>
  </si>
  <si>
    <t>бытовое, стеклянное, ГОСТ 17716-91</t>
  </si>
  <si>
    <t>Высота: 72,5 см Ширина: 50 см Тип крепления: петли металлические Количество креплений: 2шт Свойство рамки: обработанное дерево Цвет рамки: темная ольха, темный клен Ширина рамки: 4см</t>
  </si>
  <si>
    <t>27.40.22.900.000.03.0796.000000000000</t>
  </si>
  <si>
    <t>местного освещения, настольный</t>
  </si>
  <si>
    <t>Корпус-пластик, металл. Ножка металлическая (выдвижной кронштейн), с выключателем, на устойчивом основании, которое позволяет расположить лампу в любом месте на столе. Плафон -1, покрыт с внутренней стороны металлической светоотражающей фольгой. Лампа -светодиодная, U-образная</t>
  </si>
  <si>
    <t>27.51.24.300.000.00.0796.000000000002</t>
  </si>
  <si>
    <t>скрытый, объем 1,5-1,99 л</t>
  </si>
  <si>
    <t>высококачественный пластик со шкалой уровня воды, объем 1,7 л, мощность 2200 Вт, наличие светового индикатора, защиты от работы без воды. Нагревательный элемент скрытый, дисковый. Цвет-белый</t>
  </si>
  <si>
    <t>Бутылка</t>
  </si>
  <si>
    <t>Пара</t>
  </si>
  <si>
    <t>Комплект</t>
  </si>
  <si>
    <t>Клавиатура</t>
  </si>
  <si>
    <t>Карта памяти</t>
  </si>
  <si>
    <t>Диск DVD-RW</t>
  </si>
  <si>
    <t>Диск CD-RW</t>
  </si>
  <si>
    <t>Фильтр</t>
  </si>
  <si>
    <t>26.20.40.000.137.00.0796.000000000000</t>
  </si>
  <si>
    <t>Картридж струйный</t>
  </si>
  <si>
    <t>черный</t>
  </si>
  <si>
    <t>Canon PFI - 107 black, 130 ml</t>
  </si>
  <si>
    <t>Canon PFI - 107 matte black, 130 ml</t>
  </si>
  <si>
    <t>26.20.40.000.137.00.0839.000000000000</t>
  </si>
  <si>
    <t>цветной</t>
  </si>
  <si>
    <t>Canon PFI - 107 C,Y,M, 130 ml</t>
  </si>
  <si>
    <t>26.20.15.000.000.00.0796.000000000000</t>
  </si>
  <si>
    <t>алфавитно-цифровая</t>
  </si>
  <si>
    <t>проводная, USB,  цвет - черный. Матовая, количество клавиш не менее  104</t>
  </si>
  <si>
    <t>26.20.16.930.001.00.0796.000000000002</t>
  </si>
  <si>
    <t>Манипулятор "мышь"</t>
  </si>
  <si>
    <t>оптическая, тип подключения проводной, интерфейс подключения USB</t>
  </si>
  <si>
    <t>провдная, кнопки-3, колесо прокрутки, черный,USB 2.0</t>
  </si>
  <si>
    <t>26.20.21.300.000.00.0796.000000000020</t>
  </si>
  <si>
    <t>Диск жесткий внешний</t>
  </si>
  <si>
    <t>размер 2,5'', интерфейс USB 2.0, емкость 500 Гб</t>
  </si>
  <si>
    <t>корпус пластиковый, USB 2.0-1шт.</t>
  </si>
  <si>
    <t>26.80.12.000.015.00.0778.000000000002</t>
  </si>
  <si>
    <t>емкость 4,7 Гб, в упаковке 50 штук</t>
  </si>
  <si>
    <t>26.80.12.000.020.00.0778.000000000002</t>
  </si>
  <si>
    <t>емкость 700 Мб, в упаковке 50 штук</t>
  </si>
  <si>
    <t>26.20.21.900.003.00.0796.000000000007</t>
  </si>
  <si>
    <t>Compact Flash, емкость 16 Гб</t>
  </si>
  <si>
    <t>USB 3.0, корпус пластиковый, съемный колпачок</t>
  </si>
  <si>
    <t>32.99.59.900.087.00.0796.000000000006</t>
  </si>
  <si>
    <t>сетевой, количество входных разъемов (розеток) 6</t>
  </si>
  <si>
    <t>длина шнура не менее 5 метров, наличие USB -2 штуки, цвет-серый, черный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</si>
  <si>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</si>
  <si>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</si>
  <si>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Услуга по пользованию программным продуктом ИС "Параграф" Строй Мастер</t>
  </si>
  <si>
    <t>Услуга по пользованию программным продуктом ИС "Параграф" бухгалтер</t>
  </si>
  <si>
    <t>62.09.20.000.002.00.0777.000000000000</t>
  </si>
  <si>
    <t>Услуги по установке и настройке программного обеспечения</t>
  </si>
  <si>
    <t>KazDoc</t>
  </si>
  <si>
    <t>62.09.20.000.000.00.0777.000000000000</t>
  </si>
  <si>
    <t>Услуги по администрированию и техническому обслуживанию программного обеспечения</t>
  </si>
  <si>
    <t>1С бухгалтерия</t>
  </si>
  <si>
    <t>SANA-2015</t>
  </si>
  <si>
    <t>62.09.20.000.005.00.0777.000000000000</t>
  </si>
  <si>
    <t>Услуги по пользованию информационной системой электронных закупок</t>
  </si>
  <si>
    <t>Услуги, оказываемые в соответствии с Концепцией развития Карты мониторинга местного содержания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</si>
  <si>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</si>
  <si>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</si>
  <si>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актуализации Единого номенклатурного справочника товаров, работ и услуг</t>
  </si>
  <si>
    <t>ежеквартально на основании счета на оплату</t>
  </si>
  <si>
    <t>53.20.11.110.000.00.0777.000000000000</t>
  </si>
  <si>
    <t>Услуги по курьерской доставке почты</t>
  </si>
  <si>
    <t>EMS-KazPost</t>
  </si>
  <si>
    <t>ежемесячно по факту оказания услуг</t>
  </si>
  <si>
    <t>62.02.30.000.003.00.0777.000000000000</t>
  </si>
  <si>
    <t>Услуги по технической поддержке сайтов</t>
  </si>
  <si>
    <t>93.19.19.900.001.00.0777.000000000000</t>
  </si>
  <si>
    <t>Услуги по размещению информационных материалов в средствах массовой информации</t>
  </si>
  <si>
    <t>размещение объявления в газете</t>
  </si>
  <si>
    <t>Техническая поддержка веб-сайта</t>
  </si>
  <si>
    <t>65.12.12.335.000.00.0777.000000000000</t>
  </si>
  <si>
    <t>Услуги по медицинскому страхованию на случай болезни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</si>
  <si>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</si>
  <si>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</si>
  <si>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65.12.29.335.000.00.0777.000000000000</t>
  </si>
  <si>
    <t>Услуги по страхованию автомобильного транспорта</t>
  </si>
  <si>
    <t>Страхование ГПО работодателя (обязательное)</t>
  </si>
  <si>
    <t>65.12.11.335.000.00.0777.000000000000</t>
  </si>
  <si>
    <t>Услуги по страхованию от несчастных случаев</t>
  </si>
  <si>
    <t>легковой автомобиль</t>
  </si>
  <si>
    <t>внедорожник</t>
  </si>
  <si>
    <t>КАСКО</t>
  </si>
  <si>
    <t>ЦПЭ</t>
  </si>
  <si>
    <t>Добровольное медицинское страхование</t>
  </si>
  <si>
    <t>АО "Казахтелеком"</t>
  </si>
  <si>
    <t>ТОО "KazTransCom"</t>
  </si>
  <si>
    <t>АО "Кселл"</t>
  </si>
  <si>
    <t>ТОО "Алтел"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</si>
  <si>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</si>
  <si>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</si>
  <si>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</si>
  <si>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</si>
  <si>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</si>
  <si>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</si>
  <si>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</si>
  <si>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</si>
  <si>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</si>
  <si>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</si>
  <si>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</si>
  <si>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</si>
  <si>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</si>
  <si>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</si>
  <si>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</si>
  <si>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</si>
  <si>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</si>
  <si>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</si>
  <si>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</si>
  <si>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</si>
  <si>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</si>
  <si>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</si>
  <si>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</si>
  <si>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</si>
  <si>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</si>
  <si>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</si>
  <si>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</si>
  <si>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</si>
  <si>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</si>
  <si>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</si>
  <si>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</si>
  <si>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</si>
  <si>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</si>
  <si>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</si>
  <si>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</si>
  <si>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</si>
  <si>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</si>
  <si>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</si>
  <si>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</si>
  <si>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</si>
  <si>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</si>
  <si>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</si>
  <si>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</si>
  <si>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</si>
  <si>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</si>
  <si>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</si>
  <si>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</si>
  <si>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</si>
  <si>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</si>
  <si>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</si>
  <si>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</si>
  <si>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</si>
  <si>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</si>
  <si>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</si>
  <si>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</si>
  <si>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</si>
  <si>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</si>
  <si>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</si>
  <si>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</si>
  <si>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</si>
  <si>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</si>
  <si>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</si>
  <si>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</si>
  <si>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</si>
  <si>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</si>
  <si>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2 Р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</si>
  <si>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</si>
  <si>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</si>
  <si>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</si>
  <si>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</si>
  <si>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</si>
  <si>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</si>
  <si>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</si>
  <si>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</si>
  <si>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</si>
  <si>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</si>
  <si>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</si>
  <si>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</si>
  <si>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</si>
  <si>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</si>
  <si>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</si>
  <si>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</si>
  <si>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</si>
  <si>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</si>
  <si>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</si>
  <si>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</si>
  <si>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</si>
  <si>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</si>
  <si>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</si>
  <si>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</si>
  <si>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</si>
  <si>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</si>
  <si>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</si>
  <si>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</si>
  <si>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</si>
  <si>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</si>
  <si>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</si>
  <si>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</si>
  <si>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</si>
  <si>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</si>
  <si>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22.11.11.100.000.01.0796.000000001848</t>
  </si>
  <si>
    <t>для легковых автомобилей, летняя, 265, 65, R17, пневматическая, радиальная, бескамерная, ГОСТ 4754-97</t>
  </si>
  <si>
    <t>июнь,июль</t>
  </si>
  <si>
    <t>сентябрь,октябрь</t>
  </si>
  <si>
    <t>август</t>
  </si>
  <si>
    <t>март,апрель</t>
  </si>
  <si>
    <t>февраль</t>
  </si>
  <si>
    <t>май,июнь</t>
  </si>
  <si>
    <t>декабрь 2016,январь</t>
  </si>
  <si>
    <t>ремонт холодильника</t>
  </si>
  <si>
    <t>оплата по факту выполненных работ</t>
  </si>
  <si>
    <t>июнь</t>
  </si>
  <si>
    <t>декабрь 2016 года</t>
  </si>
  <si>
    <t>июль</t>
  </si>
  <si>
    <t>июль 2018 года</t>
  </si>
  <si>
    <t>январь 2018 года</t>
  </si>
  <si>
    <t>июнь 2018 года</t>
  </si>
  <si>
    <t xml:space="preserve">июнь </t>
  </si>
  <si>
    <t xml:space="preserve">май </t>
  </si>
  <si>
    <t>май 2018 года</t>
  </si>
  <si>
    <t>март 2018 года</t>
  </si>
  <si>
    <t xml:space="preserve"> План закупок товаров, работ и услуг на 2017 год по ТОО "Ereymentau Wind Power"</t>
  </si>
  <si>
    <t>март, апрель</t>
  </si>
  <si>
    <t>февраль, март</t>
  </si>
  <si>
    <t>август, сентябрь</t>
  </si>
  <si>
    <t>август,сентябрь</t>
  </si>
  <si>
    <t>16-1 Т</t>
  </si>
  <si>
    <t>изм.19,20,21</t>
  </si>
  <si>
    <t>22-1 Т</t>
  </si>
  <si>
    <t>54-1 Т</t>
  </si>
  <si>
    <t>55-1 Т</t>
  </si>
  <si>
    <t>56-1 Т</t>
  </si>
  <si>
    <t>58.19.19.900.002.00.0796.000000000000</t>
  </si>
  <si>
    <t>Визитная карточка</t>
  </si>
  <si>
    <t>цветная, двухсторонняя</t>
  </si>
  <si>
    <t>57-1 Т</t>
  </si>
  <si>
    <t>58-1 Т</t>
  </si>
  <si>
    <t>59-1 Т</t>
  </si>
  <si>
    <t>27-1 У</t>
  </si>
  <si>
    <t>Услуга доступа к порталу "Учет.kz"</t>
  </si>
  <si>
    <t>7-1 У</t>
  </si>
  <si>
    <t>41 У</t>
  </si>
  <si>
    <t>42 У</t>
  </si>
  <si>
    <t>43 У</t>
  </si>
  <si>
    <t>49.41.19.900.000.00.0777.000000000000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</si>
  <si>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</si>
  <si>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Услуги автомобильного транспорта по перевозкам грузов (кроме перевозки почты и грузов в контейнерах)</t>
  </si>
  <si>
    <t>Услуги по переезду офисной мебели, техники и иного офисного оборудования</t>
  </si>
  <si>
    <t>до 31 января 2017 года</t>
  </si>
  <si>
    <t>34-1 У</t>
  </si>
  <si>
    <t>8-1 У</t>
  </si>
  <si>
    <t>изм.8,19,20,21,22</t>
  </si>
  <si>
    <t>44 У</t>
  </si>
  <si>
    <t>45 У</t>
  </si>
  <si>
    <t>размер 90х50мм, бумага дизайнерская 250 г/м2</t>
  </si>
  <si>
    <t>изм.3,4,5,6,8,19,20,21,22</t>
  </si>
  <si>
    <t>1-1 Т</t>
  </si>
  <si>
    <t>изм.18,19,20,21</t>
  </si>
  <si>
    <t>2-1 Т</t>
  </si>
  <si>
    <t>45-1 У</t>
  </si>
  <si>
    <t>изм.11</t>
  </si>
  <si>
    <t>46 У</t>
  </si>
  <si>
    <t>Услуги по переплету</t>
  </si>
  <si>
    <t>18.14.10.100.001.00.0777.000000000000</t>
  </si>
  <si>
    <t>2-1 Р</t>
  </si>
  <si>
    <t>изм.11,19,20,21,22</t>
  </si>
  <si>
    <t>1-1 У</t>
  </si>
  <si>
    <t>2-1 У</t>
  </si>
  <si>
    <t>3-1 Т</t>
  </si>
  <si>
    <t>4-1 Т</t>
  </si>
  <si>
    <t>15-1 У</t>
  </si>
  <si>
    <t>8-2 У</t>
  </si>
  <si>
    <t>изм.11,19,20,21</t>
  </si>
  <si>
    <t>10-1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</si>
</sst>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* #,##0.00_);_([$€-2]* \(#,##0.00\);_([$€-2]* &quot;-&quot;??_)"/>
    <numFmt numFmtId="165" formatCode="0.0"/>
  </numFmts>
  <fonts count="12" x14ac:knownFonts="1">
    <font>
      <sz val="11"/>
      <color indexed="8"/>
      <name val="Calibri"/>
      <family val="2"/>
      <scheme val="minor"/>
    </font>
    <font>
      <sz val="10"/>
      <name val="Helv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Calibri"/>
      <family val="2"/>
      <scheme val="minor"/>
    </font>
    <font>
      <b/>
      <i/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b/>
      <sz val="20"/>
      <color indexed="16"/>
      <name val="Times New Roman"/>
      <family val="1"/>
      <charset val="204"/>
    </font>
    <font>
      <u/>
      <sz val="20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2" borderId="1"/>
  </cellStyleXfs>
  <cellXfs count="92">
    <xf numFmtId="0" fontId="0" fillId="0" borderId="0" xfId="0"/>
    <xf numFmtId="0" fontId="2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vertical="top" wrapText="1"/>
    </xf>
    <xf numFmtId="164" fontId="6" fillId="3" borderId="5" xfId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164" fontId="6" fillId="0" borderId="5" xfId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vertical="top" wrapText="1"/>
    </xf>
    <xf numFmtId="0" fontId="3" fillId="2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3" fontId="2" fillId="2" borderId="5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vertical="top" wrapText="1"/>
    </xf>
    <xf numFmtId="1" fontId="2" fillId="2" borderId="5" xfId="0" applyNumberFormat="1" applyFont="1" applyFill="1" applyBorder="1" applyAlignment="1">
      <alignment horizontal="left" vertical="top" wrapText="1"/>
    </xf>
    <xf numFmtId="1" fontId="2" fillId="2" borderId="9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left" vertical="top" wrapText="1"/>
    </xf>
    <xf numFmtId="1" fontId="2" fillId="0" borderId="9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4" borderId="9" xfId="0" applyNumberFormat="1" applyFont="1" applyFill="1" applyBorder="1" applyAlignment="1">
      <alignment vertical="top" wrapText="1"/>
    </xf>
    <xf numFmtId="0" fontId="2" fillId="4" borderId="5" xfId="0" applyNumberFormat="1" applyFont="1" applyFill="1" applyBorder="1" applyAlignment="1">
      <alignment horizontal="left" vertical="top" wrapText="1"/>
    </xf>
    <xf numFmtId="0" fontId="2" fillId="4" borderId="5" xfId="0" applyNumberFormat="1" applyFont="1" applyFill="1" applyBorder="1" applyAlignment="1">
      <alignment horizontal="center" vertical="top" wrapText="1"/>
    </xf>
    <xf numFmtId="1" fontId="2" fillId="4" borderId="5" xfId="0" applyNumberFormat="1" applyFont="1" applyFill="1" applyBorder="1" applyAlignment="1">
      <alignment horizontal="center" vertical="top" wrapText="1"/>
    </xf>
    <xf numFmtId="0" fontId="2" fillId="4" borderId="9" xfId="0" applyNumberFormat="1" applyFont="1" applyFill="1" applyBorder="1" applyAlignment="1">
      <alignment horizontal="left" vertical="top" wrapText="1"/>
    </xf>
    <xf numFmtId="0" fontId="2" fillId="4" borderId="5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3" borderId="9" xfId="0" applyNumberFormat="1" applyFont="1" applyFill="1" applyBorder="1" applyAlignment="1">
      <alignment vertical="top" wrapText="1"/>
    </xf>
    <xf numFmtId="0" fontId="2" fillId="3" borderId="5" xfId="0" applyNumberFormat="1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1" fontId="2" fillId="3" borderId="5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4" borderId="1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vertical="top" wrapText="1"/>
    </xf>
    <xf numFmtId="3" fontId="2" fillId="4" borderId="5" xfId="0" applyNumberFormat="1" applyFont="1" applyFill="1" applyBorder="1" applyAlignment="1">
      <alignment horizontal="left" vertical="top" wrapText="1"/>
    </xf>
    <xf numFmtId="0" fontId="3" fillId="2" borderId="5" xfId="0" applyNumberFormat="1" applyFont="1" applyFill="1" applyBorder="1" applyAlignment="1">
      <alignment vertical="top" wrapText="1"/>
    </xf>
    <xf numFmtId="1" fontId="2" fillId="4" borderId="5" xfId="0" applyNumberFormat="1" applyFont="1" applyFill="1" applyBorder="1" applyAlignment="1">
      <alignment horizontal="left" vertical="top" wrapText="1"/>
    </xf>
    <xf numFmtId="1" fontId="2" fillId="4" borderId="9" xfId="0" applyNumberFormat="1" applyFont="1" applyFill="1" applyBorder="1" applyAlignment="1">
      <alignment horizontal="left" vertical="top" wrapText="1"/>
    </xf>
    <xf numFmtId="1" fontId="2" fillId="3" borderId="5" xfId="0" applyNumberFormat="1" applyFont="1" applyFill="1" applyBorder="1" applyAlignment="1">
      <alignment horizontal="left" vertical="top" wrapText="1"/>
    </xf>
    <xf numFmtId="1" fontId="2" fillId="3" borderId="9" xfId="0" applyNumberFormat="1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vertical="top" wrapText="1"/>
    </xf>
    <xf numFmtId="1" fontId="3" fillId="2" borderId="8" xfId="0" applyNumberFormat="1" applyFont="1" applyFill="1" applyBorder="1" applyAlignment="1">
      <alignment vertical="top" wrapText="1"/>
    </xf>
    <xf numFmtId="3" fontId="2" fillId="2" borderId="9" xfId="0" applyNumberFormat="1" applyFont="1" applyFill="1" applyBorder="1" applyAlignment="1">
      <alignment horizontal="left" vertical="top" wrapText="1"/>
    </xf>
    <xf numFmtId="3" fontId="2" fillId="3" borderId="5" xfId="0" applyNumberFormat="1" applyFont="1" applyFill="1" applyBorder="1" applyAlignment="1">
      <alignment horizontal="left" vertical="top" wrapText="1"/>
    </xf>
    <xf numFmtId="3" fontId="2" fillId="3" borderId="9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164" fontId="6" fillId="4" borderId="5" xfId="1" applyFont="1" applyFill="1" applyBorder="1" applyAlignment="1">
      <alignment vertical="top" wrapText="1"/>
    </xf>
    <xf numFmtId="1" fontId="2" fillId="4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3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>
      <alignment horizontal="center" vertical="top" wrapText="1"/>
    </xf>
    <xf numFmtId="0" fontId="3" fillId="2" borderId="15" xfId="0" applyNumberFormat="1" applyFont="1" applyFill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_СЭ 2009  2 секве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6"/>
  <sheetViews>
    <sheetView tabSelected="1" zoomScale="40" zoomScaleNormal="40" workbookViewId="0">
      <pane ySplit="2" topLeftCell="A12" activePane="bottomLeft" state="frozen"/>
      <selection pane="bottomLeft" activeCell="V139" sqref="V139"/>
    </sheetView>
  </sheetViews>
  <sheetFormatPr defaultRowHeight="26.25" x14ac:dyDescent="0.25"/>
  <cols>
    <col min="1" max="1" width="0.7109375" style="1" customWidth="1"/>
    <col min="2" max="2" width="15.42578125" style="1" customWidth="1"/>
    <col min="3" max="3" width="34.5703125" style="1" customWidth="1"/>
    <col min="4" max="4" width="34.85546875" style="1" customWidth="1"/>
    <col min="5" max="5" width="35.140625" style="1" customWidth="1"/>
    <col min="6" max="6" width="48.5703125" style="1" customWidth="1"/>
    <col min="7" max="7" width="39.5703125" style="1" customWidth="1"/>
    <col min="8" max="8" width="13.85546875" style="1" customWidth="1"/>
    <col min="9" max="9" width="13.5703125" style="1" customWidth="1"/>
    <col min="10" max="10" width="21.5703125" style="1" customWidth="1"/>
    <col min="11" max="11" width="26" style="1" customWidth="1"/>
    <col min="12" max="12" width="17.5703125" style="1" customWidth="1"/>
    <col min="13" max="13" width="26.85546875" style="1" customWidth="1"/>
    <col min="14" max="14" width="15.7109375" style="1" customWidth="1"/>
    <col min="15" max="15" width="21.42578125" style="1" customWidth="1"/>
    <col min="16" max="16" width="21.28515625" style="1" customWidth="1"/>
    <col min="17" max="17" width="14.42578125" style="1" customWidth="1"/>
    <col min="18" max="18" width="18.85546875" style="1" customWidth="1"/>
    <col min="19" max="19" width="14" style="1" customWidth="1"/>
    <col min="20" max="20" width="24.28515625" style="1" customWidth="1"/>
    <col min="21" max="21" width="26.28515625" style="1" customWidth="1"/>
    <col min="22" max="22" width="23.85546875" style="1" customWidth="1"/>
    <col min="23" max="23" width="15.7109375" style="1" customWidth="1"/>
    <col min="24" max="24" width="15.140625" style="3" customWidth="1"/>
    <col min="25" max="25" width="21.140625" style="1" customWidth="1"/>
    <col min="26" max="26" width="9.140625" style="1" customWidth="1"/>
    <col min="27" max="27" width="12.42578125" style="1" customWidth="1"/>
    <col min="28" max="39" width="9.140625" style="1" customWidth="1"/>
    <col min="40" max="16384" width="9.140625" style="4"/>
  </cols>
  <sheetData>
    <row r="1" spans="1:39" x14ac:dyDescent="0.25">
      <c r="V1" s="2"/>
      <c r="W1" s="2"/>
    </row>
    <row r="2" spans="1:39" x14ac:dyDescent="0.25">
      <c r="O2" s="5"/>
      <c r="V2" s="5"/>
      <c r="W2" s="5"/>
    </row>
    <row r="3" spans="1:39" ht="27" x14ac:dyDescent="0.25">
      <c r="B3" s="90" t="s">
        <v>533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39" x14ac:dyDescent="0.25">
      <c r="B4" s="84"/>
      <c r="C4" s="84"/>
      <c r="D4" s="91" t="s">
        <v>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39" ht="27" thickBot="1" x14ac:dyDescent="0.3"/>
    <row r="6" spans="1:39" x14ac:dyDescent="0.25">
      <c r="B6" s="88" t="s">
        <v>1</v>
      </c>
      <c r="C6" s="88" t="s">
        <v>2</v>
      </c>
      <c r="D6" s="88" t="s">
        <v>3</v>
      </c>
      <c r="E6" s="88" t="s">
        <v>4</v>
      </c>
      <c r="F6" s="88" t="s">
        <v>5</v>
      </c>
      <c r="G6" s="88" t="s">
        <v>6</v>
      </c>
      <c r="H6" s="88" t="s">
        <v>7</v>
      </c>
      <c r="I6" s="88" t="s">
        <v>8</v>
      </c>
      <c r="J6" s="88" t="s">
        <v>9</v>
      </c>
      <c r="K6" s="88" t="s">
        <v>10</v>
      </c>
      <c r="L6" s="88" t="s">
        <v>11</v>
      </c>
      <c r="M6" s="88" t="s">
        <v>12</v>
      </c>
      <c r="N6" s="88" t="s">
        <v>13</v>
      </c>
      <c r="O6" s="88" t="s">
        <v>14</v>
      </c>
      <c r="P6" s="88" t="s">
        <v>15</v>
      </c>
      <c r="Q6" s="88" t="s">
        <v>16</v>
      </c>
      <c r="R6" s="88" t="s">
        <v>17</v>
      </c>
      <c r="S6" s="88" t="s">
        <v>18</v>
      </c>
      <c r="T6" s="88" t="s">
        <v>19</v>
      </c>
      <c r="U6" s="88" t="s">
        <v>20</v>
      </c>
      <c r="V6" s="88" t="s">
        <v>21</v>
      </c>
      <c r="W6" s="88" t="s">
        <v>22</v>
      </c>
      <c r="X6" s="88" t="s">
        <v>23</v>
      </c>
      <c r="Y6" s="88" t="s">
        <v>24</v>
      </c>
      <c r="Z6" s="87"/>
    </row>
    <row r="7" spans="1:39" ht="27" thickBot="1" x14ac:dyDescent="0.3"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7"/>
    </row>
    <row r="8" spans="1:39" ht="27" thickBot="1" x14ac:dyDescent="0.3">
      <c r="B8" s="6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  <c r="N8" s="7">
        <v>13</v>
      </c>
      <c r="O8" s="7">
        <v>14</v>
      </c>
      <c r="P8" s="7">
        <v>15</v>
      </c>
      <c r="Q8" s="7">
        <v>16</v>
      </c>
      <c r="R8" s="7">
        <v>17</v>
      </c>
      <c r="S8" s="7">
        <v>18</v>
      </c>
      <c r="T8" s="7">
        <v>19</v>
      </c>
      <c r="U8" s="7">
        <v>20</v>
      </c>
      <c r="V8" s="7">
        <v>21</v>
      </c>
      <c r="W8" s="7">
        <v>22</v>
      </c>
      <c r="X8" s="7">
        <v>23</v>
      </c>
      <c r="Y8" s="7">
        <v>24</v>
      </c>
    </row>
    <row r="9" spans="1:39" ht="51" x14ac:dyDescent="0.25">
      <c r="B9" s="8" t="s">
        <v>25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10"/>
      <c r="X9" s="11"/>
      <c r="Y9" s="12"/>
    </row>
    <row r="10" spans="1:39" ht="131.25" x14ac:dyDescent="0.25">
      <c r="B10" s="13" t="s">
        <v>26</v>
      </c>
      <c r="C10" s="14" t="s">
        <v>27</v>
      </c>
      <c r="D10" s="14" t="s">
        <v>28</v>
      </c>
      <c r="E10" s="14" t="s">
        <v>29</v>
      </c>
      <c r="F10" s="14" t="s">
        <v>30</v>
      </c>
      <c r="G10" s="14" t="s">
        <v>31</v>
      </c>
      <c r="H10" s="15" t="s">
        <v>32</v>
      </c>
      <c r="I10" s="16">
        <v>100</v>
      </c>
      <c r="J10" s="14" t="s">
        <v>33</v>
      </c>
      <c r="K10" s="14" t="s">
        <v>40</v>
      </c>
      <c r="L10" s="14" t="s">
        <v>34</v>
      </c>
      <c r="M10" s="14" t="s">
        <v>40</v>
      </c>
      <c r="N10" s="14" t="s">
        <v>35</v>
      </c>
      <c r="O10" s="14" t="s">
        <v>85</v>
      </c>
      <c r="P10" s="14" t="s">
        <v>36</v>
      </c>
      <c r="Q10" s="15" t="s">
        <v>37</v>
      </c>
      <c r="R10" s="15" t="s">
        <v>38</v>
      </c>
      <c r="S10" s="14">
        <v>5079</v>
      </c>
      <c r="T10" s="14">
        <v>132</v>
      </c>
      <c r="U10" s="14">
        <v>0</v>
      </c>
      <c r="V10" s="17">
        <f>U10*1.12</f>
        <v>0</v>
      </c>
      <c r="W10" s="17" t="s">
        <v>42</v>
      </c>
      <c r="X10" s="15">
        <v>2017</v>
      </c>
      <c r="Y10" s="18"/>
    </row>
    <row r="11" spans="1:39" ht="131.25" x14ac:dyDescent="0.25">
      <c r="A11" s="54"/>
      <c r="B11" s="48" t="s">
        <v>568</v>
      </c>
      <c r="C11" s="49" t="s">
        <v>27</v>
      </c>
      <c r="D11" s="49" t="s">
        <v>28</v>
      </c>
      <c r="E11" s="49" t="s">
        <v>29</v>
      </c>
      <c r="F11" s="49" t="s">
        <v>30</v>
      </c>
      <c r="G11" s="49" t="s">
        <v>31</v>
      </c>
      <c r="H11" s="50" t="s">
        <v>32</v>
      </c>
      <c r="I11" s="51">
        <v>100</v>
      </c>
      <c r="J11" s="49" t="s">
        <v>33</v>
      </c>
      <c r="K11" s="49" t="s">
        <v>40</v>
      </c>
      <c r="L11" s="49" t="s">
        <v>34</v>
      </c>
      <c r="M11" s="49" t="s">
        <v>40</v>
      </c>
      <c r="N11" s="49" t="s">
        <v>35</v>
      </c>
      <c r="O11" s="49" t="s">
        <v>85</v>
      </c>
      <c r="P11" s="49" t="s">
        <v>36</v>
      </c>
      <c r="Q11" s="50" t="s">
        <v>37</v>
      </c>
      <c r="R11" s="50" t="s">
        <v>38</v>
      </c>
      <c r="S11" s="49">
        <v>2000</v>
      </c>
      <c r="T11" s="67">
        <f>149/1.12</f>
        <v>133.03571428571428</v>
      </c>
      <c r="U11" s="67">
        <f>T11*S11</f>
        <v>266071.42857142858</v>
      </c>
      <c r="V11" s="68">
        <f>U11*1.12</f>
        <v>298000.00000000006</v>
      </c>
      <c r="W11" s="52" t="s">
        <v>42</v>
      </c>
      <c r="X11" s="50">
        <v>2017</v>
      </c>
      <c r="Y11" s="53" t="s">
        <v>569</v>
      </c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</row>
    <row r="12" spans="1:39" ht="131.25" x14ac:dyDescent="0.25">
      <c r="B12" s="13" t="s">
        <v>41</v>
      </c>
      <c r="C12" s="14" t="s">
        <v>27</v>
      </c>
      <c r="D12" s="14" t="s">
        <v>28</v>
      </c>
      <c r="E12" s="14" t="s">
        <v>29</v>
      </c>
      <c r="F12" s="14" t="s">
        <v>30</v>
      </c>
      <c r="G12" s="14" t="s">
        <v>31</v>
      </c>
      <c r="H12" s="15" t="s">
        <v>32</v>
      </c>
      <c r="I12" s="16">
        <v>100</v>
      </c>
      <c r="J12" s="14" t="s">
        <v>33</v>
      </c>
      <c r="K12" s="14" t="s">
        <v>40</v>
      </c>
      <c r="L12" s="14" t="s">
        <v>86</v>
      </c>
      <c r="M12" s="14" t="s">
        <v>40</v>
      </c>
      <c r="N12" s="14" t="s">
        <v>35</v>
      </c>
      <c r="O12" s="14" t="s">
        <v>85</v>
      </c>
      <c r="P12" s="14" t="s">
        <v>36</v>
      </c>
      <c r="Q12" s="15" t="s">
        <v>37</v>
      </c>
      <c r="R12" s="15" t="s">
        <v>38</v>
      </c>
      <c r="S12" s="14">
        <v>5079</v>
      </c>
      <c r="T12" s="14">
        <v>132</v>
      </c>
      <c r="U12" s="14">
        <v>0</v>
      </c>
      <c r="V12" s="17">
        <f t="shared" ref="V12:V22" si="0">U12*1.12</f>
        <v>0</v>
      </c>
      <c r="W12" s="17" t="s">
        <v>42</v>
      </c>
      <c r="X12" s="15">
        <v>2017</v>
      </c>
      <c r="Y12" s="18"/>
    </row>
    <row r="13" spans="1:39" ht="131.25" x14ac:dyDescent="0.25">
      <c r="A13" s="54"/>
      <c r="B13" s="48" t="s">
        <v>570</v>
      </c>
      <c r="C13" s="49" t="s">
        <v>27</v>
      </c>
      <c r="D13" s="49" t="s">
        <v>28</v>
      </c>
      <c r="E13" s="49" t="s">
        <v>29</v>
      </c>
      <c r="F13" s="49" t="s">
        <v>30</v>
      </c>
      <c r="G13" s="49" t="s">
        <v>31</v>
      </c>
      <c r="H13" s="50" t="s">
        <v>32</v>
      </c>
      <c r="I13" s="51">
        <v>100</v>
      </c>
      <c r="J13" s="49" t="s">
        <v>33</v>
      </c>
      <c r="K13" s="49" t="s">
        <v>40</v>
      </c>
      <c r="L13" s="49" t="s">
        <v>86</v>
      </c>
      <c r="M13" s="49" t="s">
        <v>40</v>
      </c>
      <c r="N13" s="49" t="s">
        <v>35</v>
      </c>
      <c r="O13" s="49" t="s">
        <v>85</v>
      </c>
      <c r="P13" s="49" t="s">
        <v>36</v>
      </c>
      <c r="Q13" s="50" t="s">
        <v>37</v>
      </c>
      <c r="R13" s="50" t="s">
        <v>38</v>
      </c>
      <c r="S13" s="49">
        <v>5000</v>
      </c>
      <c r="T13" s="67">
        <f>154.5/1.12</f>
        <v>137.94642857142856</v>
      </c>
      <c r="U13" s="67">
        <f>T13*S13</f>
        <v>689732.14285714272</v>
      </c>
      <c r="V13" s="68">
        <f>U13*1.12</f>
        <v>772499.99999999988</v>
      </c>
      <c r="W13" s="52" t="s">
        <v>42</v>
      </c>
      <c r="X13" s="50">
        <v>2017</v>
      </c>
      <c r="Y13" s="53" t="s">
        <v>569</v>
      </c>
      <c r="Z13" s="54"/>
      <c r="AA13" s="54"/>
      <c r="AB13" s="54"/>
      <c r="AC13" s="54"/>
      <c r="AD13" s="54"/>
      <c r="AE13" s="76"/>
      <c r="AF13" s="76"/>
      <c r="AG13" s="54"/>
      <c r="AH13" s="54"/>
      <c r="AI13" s="54"/>
      <c r="AJ13" s="54"/>
      <c r="AK13" s="54"/>
      <c r="AL13" s="54"/>
      <c r="AM13" s="54"/>
    </row>
    <row r="14" spans="1:39" ht="131.25" x14ac:dyDescent="0.25">
      <c r="B14" s="13" t="s">
        <v>43</v>
      </c>
      <c r="C14" s="14" t="s">
        <v>27</v>
      </c>
      <c r="D14" s="14" t="s">
        <v>28</v>
      </c>
      <c r="E14" s="14" t="s">
        <v>29</v>
      </c>
      <c r="F14" s="14" t="s">
        <v>30</v>
      </c>
      <c r="G14" s="14" t="s">
        <v>31</v>
      </c>
      <c r="H14" s="15" t="s">
        <v>32</v>
      </c>
      <c r="I14" s="16">
        <v>100</v>
      </c>
      <c r="J14" s="14" t="s">
        <v>33</v>
      </c>
      <c r="K14" s="14" t="s">
        <v>40</v>
      </c>
      <c r="L14" s="14" t="s">
        <v>87</v>
      </c>
      <c r="M14" s="14" t="s">
        <v>40</v>
      </c>
      <c r="N14" s="14" t="s">
        <v>35</v>
      </c>
      <c r="O14" s="14" t="s">
        <v>85</v>
      </c>
      <c r="P14" s="14" t="s">
        <v>36</v>
      </c>
      <c r="Q14" s="15" t="s">
        <v>37</v>
      </c>
      <c r="R14" s="15" t="s">
        <v>38</v>
      </c>
      <c r="S14" s="14">
        <v>5079</v>
      </c>
      <c r="T14" s="14">
        <v>132</v>
      </c>
      <c r="U14" s="14">
        <v>0</v>
      </c>
      <c r="V14" s="17">
        <f t="shared" si="0"/>
        <v>0</v>
      </c>
      <c r="W14" s="17" t="s">
        <v>42</v>
      </c>
      <c r="X14" s="15">
        <v>2017</v>
      </c>
      <c r="Y14" s="18"/>
      <c r="AD14" s="76"/>
      <c r="AE14" s="76"/>
      <c r="AF14" s="76"/>
    </row>
    <row r="15" spans="1:39" ht="131.25" x14ac:dyDescent="0.25">
      <c r="A15" s="64"/>
      <c r="B15" s="48" t="s">
        <v>580</v>
      </c>
      <c r="C15" s="49" t="s">
        <v>27</v>
      </c>
      <c r="D15" s="49" t="s">
        <v>28</v>
      </c>
      <c r="E15" s="49" t="s">
        <v>29</v>
      </c>
      <c r="F15" s="49" t="s">
        <v>30</v>
      </c>
      <c r="G15" s="49" t="s">
        <v>31</v>
      </c>
      <c r="H15" s="50" t="s">
        <v>32</v>
      </c>
      <c r="I15" s="51">
        <v>100</v>
      </c>
      <c r="J15" s="49">
        <v>710000000</v>
      </c>
      <c r="K15" s="49" t="s">
        <v>40</v>
      </c>
      <c r="L15" s="49" t="s">
        <v>87</v>
      </c>
      <c r="M15" s="49" t="s">
        <v>40</v>
      </c>
      <c r="N15" s="49" t="s">
        <v>35</v>
      </c>
      <c r="O15" s="49" t="s">
        <v>85</v>
      </c>
      <c r="P15" s="49" t="s">
        <v>36</v>
      </c>
      <c r="Q15" s="50">
        <v>112</v>
      </c>
      <c r="R15" s="50" t="s">
        <v>38</v>
      </c>
      <c r="S15" s="49">
        <v>5000</v>
      </c>
      <c r="T15" s="67">
        <f>157.1/1.12</f>
        <v>140.26785714285711</v>
      </c>
      <c r="U15" s="67">
        <f t="shared" ref="U15" si="1">S15*T15</f>
        <v>701339.28571428556</v>
      </c>
      <c r="V15" s="68">
        <f t="shared" ref="V15" si="2">U15*1.12</f>
        <v>785499.99999999988</v>
      </c>
      <c r="W15" s="52" t="s">
        <v>42</v>
      </c>
      <c r="X15" s="50">
        <v>2017</v>
      </c>
      <c r="Y15" s="53" t="s">
        <v>569</v>
      </c>
      <c r="Z15" s="64"/>
      <c r="AA15" s="64"/>
      <c r="AB15" s="64"/>
      <c r="AC15" s="64"/>
      <c r="AD15" s="76"/>
      <c r="AE15" s="76"/>
      <c r="AF15" s="76"/>
      <c r="AG15" s="64"/>
      <c r="AH15" s="64"/>
      <c r="AI15" s="64"/>
      <c r="AJ15" s="64"/>
      <c r="AK15" s="64"/>
      <c r="AL15" s="64"/>
      <c r="AM15" s="64"/>
    </row>
    <row r="16" spans="1:39" ht="131.25" x14ac:dyDescent="0.25">
      <c r="B16" s="13" t="s">
        <v>45</v>
      </c>
      <c r="C16" s="14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5" t="s">
        <v>32</v>
      </c>
      <c r="I16" s="16">
        <v>100</v>
      </c>
      <c r="J16" s="14" t="s">
        <v>33</v>
      </c>
      <c r="K16" s="14" t="s">
        <v>40</v>
      </c>
      <c r="L16" s="14" t="s">
        <v>46</v>
      </c>
      <c r="M16" s="14" t="s">
        <v>40</v>
      </c>
      <c r="N16" s="14" t="s">
        <v>35</v>
      </c>
      <c r="O16" s="14" t="s">
        <v>85</v>
      </c>
      <c r="P16" s="14" t="s">
        <v>36</v>
      </c>
      <c r="Q16" s="15" t="s">
        <v>37</v>
      </c>
      <c r="R16" s="15" t="s">
        <v>38</v>
      </c>
      <c r="S16" s="14">
        <v>5079</v>
      </c>
      <c r="T16" s="28">
        <v>132</v>
      </c>
      <c r="U16" s="28">
        <v>0</v>
      </c>
      <c r="V16" s="29">
        <f t="shared" si="0"/>
        <v>0</v>
      </c>
      <c r="W16" s="17" t="s">
        <v>42</v>
      </c>
      <c r="X16" s="15">
        <v>2017</v>
      </c>
      <c r="Y16" s="18"/>
      <c r="AC16" s="76"/>
      <c r="AD16" s="76"/>
      <c r="AE16" s="76"/>
      <c r="AF16" s="76"/>
    </row>
    <row r="17" spans="1:39" ht="131.25" x14ac:dyDescent="0.25">
      <c r="A17" s="78"/>
      <c r="B17" s="48" t="s">
        <v>581</v>
      </c>
      <c r="C17" s="49" t="s">
        <v>27</v>
      </c>
      <c r="D17" s="49" t="s">
        <v>28</v>
      </c>
      <c r="E17" s="49" t="s">
        <v>29</v>
      </c>
      <c r="F17" s="49" t="s">
        <v>30</v>
      </c>
      <c r="G17" s="49" t="s">
        <v>31</v>
      </c>
      <c r="H17" s="50" t="s">
        <v>32</v>
      </c>
      <c r="I17" s="51">
        <v>100</v>
      </c>
      <c r="J17" s="49" t="s">
        <v>33</v>
      </c>
      <c r="K17" s="49" t="s">
        <v>40</v>
      </c>
      <c r="L17" s="49" t="s">
        <v>46</v>
      </c>
      <c r="M17" s="49" t="s">
        <v>40</v>
      </c>
      <c r="N17" s="49" t="s">
        <v>35</v>
      </c>
      <c r="O17" s="49" t="s">
        <v>85</v>
      </c>
      <c r="P17" s="49" t="s">
        <v>36</v>
      </c>
      <c r="Q17" s="50" t="s">
        <v>37</v>
      </c>
      <c r="R17" s="50" t="s">
        <v>38</v>
      </c>
      <c r="S17" s="49">
        <v>5000</v>
      </c>
      <c r="T17" s="67">
        <f>159.7/1.12</f>
        <v>142.58928571428569</v>
      </c>
      <c r="U17" s="67">
        <f>T17*S17</f>
        <v>712946.42857142852</v>
      </c>
      <c r="V17" s="68">
        <f>U17*1.12</f>
        <v>798500</v>
      </c>
      <c r="W17" s="52" t="s">
        <v>42</v>
      </c>
      <c r="X17" s="50">
        <v>2017</v>
      </c>
      <c r="Y17" s="53" t="s">
        <v>569</v>
      </c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</row>
    <row r="18" spans="1:39" ht="131.25" x14ac:dyDescent="0.25">
      <c r="B18" s="13" t="s">
        <v>97</v>
      </c>
      <c r="C18" s="14" t="s">
        <v>27</v>
      </c>
      <c r="D18" s="14" t="s">
        <v>272</v>
      </c>
      <c r="E18" s="19" t="s">
        <v>96</v>
      </c>
      <c r="F18" s="14" t="s">
        <v>273</v>
      </c>
      <c r="G18" s="14"/>
      <c r="H18" s="15" t="s">
        <v>32</v>
      </c>
      <c r="I18" s="16">
        <v>0</v>
      </c>
      <c r="J18" s="14" t="s">
        <v>33</v>
      </c>
      <c r="K18" s="14" t="s">
        <v>40</v>
      </c>
      <c r="L18" s="14" t="s">
        <v>87</v>
      </c>
      <c r="M18" s="14" t="s">
        <v>40</v>
      </c>
      <c r="N18" s="14" t="s">
        <v>35</v>
      </c>
      <c r="O18" s="14" t="s">
        <v>85</v>
      </c>
      <c r="P18" s="14" t="s">
        <v>36</v>
      </c>
      <c r="Q18" s="15">
        <v>796</v>
      </c>
      <c r="R18" s="15" t="s">
        <v>99</v>
      </c>
      <c r="S18" s="14">
        <v>4</v>
      </c>
      <c r="T18" s="28">
        <v>21860.11</v>
      </c>
      <c r="U18" s="28">
        <f t="shared" ref="U18:U22" si="3">T18*S18</f>
        <v>87440.44</v>
      </c>
      <c r="V18" s="29">
        <f t="shared" si="0"/>
        <v>97933.29280000001</v>
      </c>
      <c r="W18" s="17"/>
      <c r="X18" s="15">
        <v>2017</v>
      </c>
      <c r="Y18" s="18"/>
    </row>
    <row r="19" spans="1:39" ht="157.5" x14ac:dyDescent="0.25">
      <c r="B19" s="13" t="s">
        <v>98</v>
      </c>
      <c r="C19" s="14" t="s">
        <v>27</v>
      </c>
      <c r="D19" s="14" t="s">
        <v>95</v>
      </c>
      <c r="E19" s="19" t="s">
        <v>96</v>
      </c>
      <c r="F19" s="14" t="s">
        <v>94</v>
      </c>
      <c r="G19" s="14"/>
      <c r="H19" s="15" t="s">
        <v>32</v>
      </c>
      <c r="I19" s="16">
        <v>0</v>
      </c>
      <c r="J19" s="14" t="s">
        <v>33</v>
      </c>
      <c r="K19" s="14" t="s">
        <v>40</v>
      </c>
      <c r="L19" s="14" t="s">
        <v>515</v>
      </c>
      <c r="M19" s="14" t="s">
        <v>40</v>
      </c>
      <c r="N19" s="14" t="s">
        <v>35</v>
      </c>
      <c r="O19" s="14" t="s">
        <v>85</v>
      </c>
      <c r="P19" s="14" t="s">
        <v>36</v>
      </c>
      <c r="Q19" s="15">
        <v>796</v>
      </c>
      <c r="R19" s="15" t="s">
        <v>99</v>
      </c>
      <c r="S19" s="14">
        <v>2</v>
      </c>
      <c r="T19" s="28">
        <v>53560.03</v>
      </c>
      <c r="U19" s="28">
        <f t="shared" si="3"/>
        <v>107120.06</v>
      </c>
      <c r="V19" s="29">
        <f t="shared" si="0"/>
        <v>119974.46720000001</v>
      </c>
      <c r="W19" s="17"/>
      <c r="X19" s="15">
        <v>2017</v>
      </c>
      <c r="Y19" s="18"/>
    </row>
    <row r="20" spans="1:39" ht="131.25" x14ac:dyDescent="0.25">
      <c r="B20" s="13" t="s">
        <v>100</v>
      </c>
      <c r="C20" s="14" t="s">
        <v>27</v>
      </c>
      <c r="D20" s="14" t="s">
        <v>512</v>
      </c>
      <c r="E20" s="19" t="s">
        <v>96</v>
      </c>
      <c r="F20" s="14" t="s">
        <v>513</v>
      </c>
      <c r="G20" s="14"/>
      <c r="H20" s="15" t="s">
        <v>32</v>
      </c>
      <c r="I20" s="16">
        <v>0</v>
      </c>
      <c r="J20" s="14" t="s">
        <v>33</v>
      </c>
      <c r="K20" s="14" t="s">
        <v>40</v>
      </c>
      <c r="L20" s="14" t="s">
        <v>514</v>
      </c>
      <c r="M20" s="14" t="s">
        <v>40</v>
      </c>
      <c r="N20" s="14" t="s">
        <v>35</v>
      </c>
      <c r="O20" s="14" t="s">
        <v>85</v>
      </c>
      <c r="P20" s="14" t="s">
        <v>36</v>
      </c>
      <c r="Q20" s="15">
        <v>796</v>
      </c>
      <c r="R20" s="15" t="s">
        <v>99</v>
      </c>
      <c r="S20" s="14">
        <v>4</v>
      </c>
      <c r="T20" s="28">
        <v>69813.600000000006</v>
      </c>
      <c r="U20" s="28">
        <f t="shared" si="3"/>
        <v>279254.40000000002</v>
      </c>
      <c r="V20" s="29">
        <f>U20*1.12</f>
        <v>312764.92800000007</v>
      </c>
      <c r="W20" s="17"/>
      <c r="X20" s="15">
        <v>2017</v>
      </c>
      <c r="Y20" s="18"/>
    </row>
    <row r="21" spans="1:39" ht="131.25" x14ac:dyDescent="0.25">
      <c r="B21" s="13" t="s">
        <v>101</v>
      </c>
      <c r="C21" s="14" t="s">
        <v>27</v>
      </c>
      <c r="D21" s="20" t="s">
        <v>103</v>
      </c>
      <c r="E21" s="21" t="s">
        <v>92</v>
      </c>
      <c r="F21" s="20" t="s">
        <v>104</v>
      </c>
      <c r="G21" s="14"/>
      <c r="H21" s="15" t="s">
        <v>32</v>
      </c>
      <c r="I21" s="16">
        <v>0</v>
      </c>
      <c r="J21" s="14" t="s">
        <v>33</v>
      </c>
      <c r="K21" s="14" t="s">
        <v>40</v>
      </c>
      <c r="L21" s="14" t="s">
        <v>515</v>
      </c>
      <c r="M21" s="14" t="s">
        <v>40</v>
      </c>
      <c r="N21" s="14" t="s">
        <v>35</v>
      </c>
      <c r="O21" s="14" t="s">
        <v>85</v>
      </c>
      <c r="P21" s="14" t="s">
        <v>36</v>
      </c>
      <c r="Q21" s="15">
        <v>796</v>
      </c>
      <c r="R21" s="15" t="s">
        <v>99</v>
      </c>
      <c r="S21" s="14">
        <v>10</v>
      </c>
      <c r="T21" s="28">
        <v>1048.8499999999999</v>
      </c>
      <c r="U21" s="28">
        <f t="shared" si="3"/>
        <v>10488.5</v>
      </c>
      <c r="V21" s="29">
        <f t="shared" si="0"/>
        <v>11747.12</v>
      </c>
      <c r="W21" s="17"/>
      <c r="X21" s="15">
        <v>2017</v>
      </c>
      <c r="Y21" s="18"/>
    </row>
    <row r="22" spans="1:39" ht="131.25" x14ac:dyDescent="0.25">
      <c r="B22" s="13" t="s">
        <v>102</v>
      </c>
      <c r="C22" s="14" t="s">
        <v>27</v>
      </c>
      <c r="D22" s="14" t="s">
        <v>105</v>
      </c>
      <c r="E22" s="19" t="s">
        <v>50</v>
      </c>
      <c r="F22" s="14" t="s">
        <v>106</v>
      </c>
      <c r="G22" s="14"/>
      <c r="H22" s="15" t="s">
        <v>32</v>
      </c>
      <c r="I22" s="16">
        <v>0</v>
      </c>
      <c r="J22" s="14" t="s">
        <v>33</v>
      </c>
      <c r="K22" s="14" t="s">
        <v>40</v>
      </c>
      <c r="L22" s="14" t="s">
        <v>516</v>
      </c>
      <c r="M22" s="14" t="s">
        <v>40</v>
      </c>
      <c r="N22" s="14" t="s">
        <v>35</v>
      </c>
      <c r="O22" s="14" t="s">
        <v>85</v>
      </c>
      <c r="P22" s="14" t="s">
        <v>36</v>
      </c>
      <c r="Q22" s="15">
        <v>796</v>
      </c>
      <c r="R22" s="15" t="s">
        <v>99</v>
      </c>
      <c r="S22" s="14">
        <v>3</v>
      </c>
      <c r="T22" s="28">
        <v>1540</v>
      </c>
      <c r="U22" s="28">
        <f t="shared" si="3"/>
        <v>4620</v>
      </c>
      <c r="V22" s="29">
        <f t="shared" si="0"/>
        <v>5174.4000000000005</v>
      </c>
      <c r="W22" s="17"/>
      <c r="X22" s="15">
        <v>2017</v>
      </c>
      <c r="Y22" s="18"/>
    </row>
    <row r="23" spans="1:39" ht="131.25" x14ac:dyDescent="0.25">
      <c r="B23" s="13" t="s">
        <v>412</v>
      </c>
      <c r="C23" s="14" t="s">
        <v>27</v>
      </c>
      <c r="D23" s="14" t="s">
        <v>107</v>
      </c>
      <c r="E23" s="19" t="s">
        <v>49</v>
      </c>
      <c r="F23" s="14" t="s">
        <v>108</v>
      </c>
      <c r="G23" s="14"/>
      <c r="H23" s="15" t="s">
        <v>32</v>
      </c>
      <c r="I23" s="16">
        <v>0</v>
      </c>
      <c r="J23" s="14" t="s">
        <v>33</v>
      </c>
      <c r="K23" s="14" t="s">
        <v>40</v>
      </c>
      <c r="L23" s="14" t="s">
        <v>62</v>
      </c>
      <c r="M23" s="14" t="s">
        <v>40</v>
      </c>
      <c r="N23" s="14" t="s">
        <v>35</v>
      </c>
      <c r="O23" s="14" t="s">
        <v>85</v>
      </c>
      <c r="P23" s="14" t="s">
        <v>36</v>
      </c>
      <c r="Q23" s="15">
        <v>796</v>
      </c>
      <c r="R23" s="15" t="s">
        <v>99</v>
      </c>
      <c r="S23" s="14">
        <v>2</v>
      </c>
      <c r="T23" s="28">
        <v>12806.36</v>
      </c>
      <c r="U23" s="28">
        <v>0</v>
      </c>
      <c r="V23" s="29">
        <f>U23*1.12</f>
        <v>0</v>
      </c>
      <c r="W23" s="17"/>
      <c r="X23" s="15">
        <v>2017</v>
      </c>
      <c r="Y23" s="18"/>
    </row>
    <row r="24" spans="1:39" ht="131.25" x14ac:dyDescent="0.25">
      <c r="A24" s="81"/>
      <c r="B24" s="48" t="s">
        <v>585</v>
      </c>
      <c r="C24" s="49" t="s">
        <v>27</v>
      </c>
      <c r="D24" s="49" t="s">
        <v>107</v>
      </c>
      <c r="E24" s="82" t="s">
        <v>49</v>
      </c>
      <c r="F24" s="49" t="s">
        <v>108</v>
      </c>
      <c r="G24" s="49"/>
      <c r="H24" s="50" t="s">
        <v>32</v>
      </c>
      <c r="I24" s="51">
        <v>0</v>
      </c>
      <c r="J24" s="49" t="s">
        <v>33</v>
      </c>
      <c r="K24" s="49" t="s">
        <v>40</v>
      </c>
      <c r="L24" s="49" t="s">
        <v>517</v>
      </c>
      <c r="M24" s="49" t="s">
        <v>40</v>
      </c>
      <c r="N24" s="49" t="s">
        <v>35</v>
      </c>
      <c r="O24" s="49" t="s">
        <v>85</v>
      </c>
      <c r="P24" s="49" t="s">
        <v>36</v>
      </c>
      <c r="Q24" s="50">
        <v>796</v>
      </c>
      <c r="R24" s="50" t="s">
        <v>99</v>
      </c>
      <c r="S24" s="49">
        <v>2</v>
      </c>
      <c r="T24" s="67">
        <v>12806.36</v>
      </c>
      <c r="U24" s="67">
        <v>25612.720000000001</v>
      </c>
      <c r="V24" s="68">
        <v>28686.246400000004</v>
      </c>
      <c r="W24" s="52"/>
      <c r="X24" s="50">
        <v>2017</v>
      </c>
      <c r="Y24" s="53" t="s">
        <v>572</v>
      </c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</row>
    <row r="25" spans="1:39" ht="131.25" x14ac:dyDescent="0.25">
      <c r="B25" s="13" t="s">
        <v>413</v>
      </c>
      <c r="C25" s="14" t="s">
        <v>27</v>
      </c>
      <c r="D25" s="14" t="s">
        <v>152</v>
      </c>
      <c r="E25" s="14" t="s">
        <v>153</v>
      </c>
      <c r="F25" s="14" t="s">
        <v>154</v>
      </c>
      <c r="G25" s="14"/>
      <c r="H25" s="15" t="s">
        <v>32</v>
      </c>
      <c r="I25" s="16">
        <v>0</v>
      </c>
      <c r="J25" s="14" t="s">
        <v>33</v>
      </c>
      <c r="K25" s="14" t="s">
        <v>40</v>
      </c>
      <c r="L25" s="14" t="s">
        <v>516</v>
      </c>
      <c r="M25" s="14" t="s">
        <v>40</v>
      </c>
      <c r="N25" s="14" t="s">
        <v>35</v>
      </c>
      <c r="O25" s="14" t="s">
        <v>85</v>
      </c>
      <c r="P25" s="14" t="s">
        <v>36</v>
      </c>
      <c r="Q25" s="15">
        <v>736</v>
      </c>
      <c r="R25" s="15" t="s">
        <v>155</v>
      </c>
      <c r="S25" s="14">
        <v>2</v>
      </c>
      <c r="T25" s="28">
        <v>13449.8</v>
      </c>
      <c r="U25" s="28">
        <f>T25*S25</f>
        <v>26899.599999999999</v>
      </c>
      <c r="V25" s="29">
        <f>U25*1.12</f>
        <v>30127.552</v>
      </c>
      <c r="W25" s="17"/>
      <c r="X25" s="15">
        <v>2017</v>
      </c>
      <c r="Y25" s="18"/>
    </row>
    <row r="26" spans="1:39" ht="131.25" x14ac:dyDescent="0.25">
      <c r="B26" s="13" t="s">
        <v>414</v>
      </c>
      <c r="C26" s="14" t="s">
        <v>27</v>
      </c>
      <c r="D26" s="14" t="s">
        <v>156</v>
      </c>
      <c r="E26" s="14" t="s">
        <v>153</v>
      </c>
      <c r="F26" s="14" t="s">
        <v>157</v>
      </c>
      <c r="G26" s="14"/>
      <c r="H26" s="15" t="s">
        <v>32</v>
      </c>
      <c r="I26" s="16">
        <v>0</v>
      </c>
      <c r="J26" s="14" t="s">
        <v>33</v>
      </c>
      <c r="K26" s="14" t="s">
        <v>40</v>
      </c>
      <c r="L26" s="14" t="s">
        <v>516</v>
      </c>
      <c r="M26" s="14" t="s">
        <v>40</v>
      </c>
      <c r="N26" s="14" t="s">
        <v>35</v>
      </c>
      <c r="O26" s="14" t="s">
        <v>85</v>
      </c>
      <c r="P26" s="14" t="s">
        <v>36</v>
      </c>
      <c r="Q26" s="15">
        <v>736</v>
      </c>
      <c r="R26" s="15" t="s">
        <v>155</v>
      </c>
      <c r="S26" s="14">
        <v>2</v>
      </c>
      <c r="T26" s="28">
        <v>11825.83</v>
      </c>
      <c r="U26" s="28">
        <f>T26*S26</f>
        <v>23651.66</v>
      </c>
      <c r="V26" s="29">
        <f t="shared" ref="V26:V69" si="4">U26*1.12</f>
        <v>26489.859200000003</v>
      </c>
      <c r="W26" s="17"/>
      <c r="X26" s="15">
        <v>2017</v>
      </c>
      <c r="Y26" s="18"/>
    </row>
    <row r="27" spans="1:39" ht="131.25" x14ac:dyDescent="0.25">
      <c r="B27" s="13" t="s">
        <v>415</v>
      </c>
      <c r="C27" s="14" t="s">
        <v>27</v>
      </c>
      <c r="D27" s="14" t="s">
        <v>158</v>
      </c>
      <c r="E27" s="14" t="s">
        <v>139</v>
      </c>
      <c r="F27" s="14" t="s">
        <v>159</v>
      </c>
      <c r="G27" s="14" t="s">
        <v>290</v>
      </c>
      <c r="H27" s="15" t="s">
        <v>32</v>
      </c>
      <c r="I27" s="16">
        <v>0</v>
      </c>
      <c r="J27" s="14" t="s">
        <v>33</v>
      </c>
      <c r="K27" s="14" t="s">
        <v>40</v>
      </c>
      <c r="L27" s="14" t="s">
        <v>516</v>
      </c>
      <c r="M27" s="14" t="s">
        <v>40</v>
      </c>
      <c r="N27" s="14" t="s">
        <v>35</v>
      </c>
      <c r="O27" s="14" t="s">
        <v>85</v>
      </c>
      <c r="P27" s="14" t="s">
        <v>36</v>
      </c>
      <c r="Q27" s="15">
        <v>796</v>
      </c>
      <c r="R27" s="15" t="s">
        <v>99</v>
      </c>
      <c r="S27" s="14">
        <v>71</v>
      </c>
      <c r="T27" s="28">
        <v>8.35</v>
      </c>
      <c r="U27" s="28">
        <f t="shared" ref="U27:U69" si="5">T27*S27</f>
        <v>592.85</v>
      </c>
      <c r="V27" s="29">
        <f t="shared" si="4"/>
        <v>663.99200000000008</v>
      </c>
      <c r="W27" s="17"/>
      <c r="X27" s="15">
        <v>2017</v>
      </c>
      <c r="Y27" s="18"/>
    </row>
    <row r="28" spans="1:39" ht="131.25" x14ac:dyDescent="0.25">
      <c r="B28" s="13" t="s">
        <v>416</v>
      </c>
      <c r="C28" s="14" t="s">
        <v>27</v>
      </c>
      <c r="D28" s="14" t="s">
        <v>160</v>
      </c>
      <c r="E28" s="14" t="s">
        <v>139</v>
      </c>
      <c r="F28" s="14" t="s">
        <v>161</v>
      </c>
      <c r="G28" s="14" t="s">
        <v>290</v>
      </c>
      <c r="H28" s="15" t="s">
        <v>32</v>
      </c>
      <c r="I28" s="16">
        <v>0</v>
      </c>
      <c r="J28" s="14" t="s">
        <v>33</v>
      </c>
      <c r="K28" s="14" t="s">
        <v>40</v>
      </c>
      <c r="L28" s="14" t="s">
        <v>516</v>
      </c>
      <c r="M28" s="14" t="s">
        <v>40</v>
      </c>
      <c r="N28" s="14" t="s">
        <v>35</v>
      </c>
      <c r="O28" s="14" t="s">
        <v>85</v>
      </c>
      <c r="P28" s="14" t="s">
        <v>36</v>
      </c>
      <c r="Q28" s="15">
        <v>796</v>
      </c>
      <c r="R28" s="15" t="s">
        <v>99</v>
      </c>
      <c r="S28" s="14">
        <v>50</v>
      </c>
      <c r="T28" s="28">
        <v>15.49</v>
      </c>
      <c r="U28" s="28">
        <f t="shared" si="5"/>
        <v>774.5</v>
      </c>
      <c r="V28" s="29">
        <f t="shared" si="4"/>
        <v>867.44</v>
      </c>
      <c r="W28" s="17"/>
      <c r="X28" s="15">
        <v>2017</v>
      </c>
      <c r="Y28" s="18"/>
    </row>
    <row r="29" spans="1:39" ht="131.25" x14ac:dyDescent="0.25">
      <c r="B29" s="13" t="s">
        <v>417</v>
      </c>
      <c r="C29" s="14" t="s">
        <v>27</v>
      </c>
      <c r="D29" s="14" t="s">
        <v>162</v>
      </c>
      <c r="E29" s="14" t="s">
        <v>140</v>
      </c>
      <c r="F29" s="14" t="s">
        <v>163</v>
      </c>
      <c r="G29" s="14" t="s">
        <v>291</v>
      </c>
      <c r="H29" s="15" t="s">
        <v>32</v>
      </c>
      <c r="I29" s="16">
        <v>0</v>
      </c>
      <c r="J29" s="14" t="s">
        <v>33</v>
      </c>
      <c r="K29" s="14" t="s">
        <v>40</v>
      </c>
      <c r="L29" s="14" t="s">
        <v>516</v>
      </c>
      <c r="M29" s="14" t="s">
        <v>40</v>
      </c>
      <c r="N29" s="14" t="s">
        <v>35</v>
      </c>
      <c r="O29" s="14" t="s">
        <v>85</v>
      </c>
      <c r="P29" s="14" t="s">
        <v>36</v>
      </c>
      <c r="Q29" s="15">
        <v>796</v>
      </c>
      <c r="R29" s="15" t="s">
        <v>99</v>
      </c>
      <c r="S29" s="14">
        <v>20</v>
      </c>
      <c r="T29" s="28">
        <v>1824.98</v>
      </c>
      <c r="U29" s="28">
        <f t="shared" si="5"/>
        <v>36499.599999999999</v>
      </c>
      <c r="V29" s="29">
        <f t="shared" si="4"/>
        <v>40879.552000000003</v>
      </c>
      <c r="W29" s="17"/>
      <c r="X29" s="15">
        <v>2017</v>
      </c>
      <c r="Y29" s="18"/>
    </row>
    <row r="30" spans="1:39" ht="131.25" x14ac:dyDescent="0.25">
      <c r="B30" s="13" t="s">
        <v>418</v>
      </c>
      <c r="C30" s="14" t="s">
        <v>27</v>
      </c>
      <c r="D30" s="14" t="s">
        <v>164</v>
      </c>
      <c r="E30" s="14" t="s">
        <v>153</v>
      </c>
      <c r="F30" s="14" t="s">
        <v>165</v>
      </c>
      <c r="G30" s="14"/>
      <c r="H30" s="15" t="s">
        <v>32</v>
      </c>
      <c r="I30" s="16">
        <v>0</v>
      </c>
      <c r="J30" s="14" t="s">
        <v>33</v>
      </c>
      <c r="K30" s="14" t="s">
        <v>40</v>
      </c>
      <c r="L30" s="14" t="s">
        <v>516</v>
      </c>
      <c r="M30" s="14" t="s">
        <v>40</v>
      </c>
      <c r="N30" s="14" t="s">
        <v>35</v>
      </c>
      <c r="O30" s="14" t="s">
        <v>85</v>
      </c>
      <c r="P30" s="14" t="s">
        <v>36</v>
      </c>
      <c r="Q30" s="15">
        <v>796</v>
      </c>
      <c r="R30" s="15" t="s">
        <v>99</v>
      </c>
      <c r="S30" s="14">
        <v>19</v>
      </c>
      <c r="T30" s="28">
        <v>698.18</v>
      </c>
      <c r="U30" s="28">
        <v>0</v>
      </c>
      <c r="V30" s="29">
        <f t="shared" si="4"/>
        <v>0</v>
      </c>
      <c r="W30" s="17"/>
      <c r="X30" s="15">
        <v>2017</v>
      </c>
      <c r="Y30" s="18"/>
    </row>
    <row r="31" spans="1:39" ht="131.25" x14ac:dyDescent="0.25">
      <c r="A31" s="46"/>
      <c r="B31" s="56" t="s">
        <v>538</v>
      </c>
      <c r="C31" s="57" t="s">
        <v>27</v>
      </c>
      <c r="D31" s="57" t="s">
        <v>164</v>
      </c>
      <c r="E31" s="57" t="s">
        <v>153</v>
      </c>
      <c r="F31" s="57" t="s">
        <v>165</v>
      </c>
      <c r="G31" s="57"/>
      <c r="H31" s="58" t="s">
        <v>32</v>
      </c>
      <c r="I31" s="59">
        <v>0</v>
      </c>
      <c r="J31" s="57" t="s">
        <v>33</v>
      </c>
      <c r="K31" s="57" t="s">
        <v>40</v>
      </c>
      <c r="L31" s="57" t="s">
        <v>516</v>
      </c>
      <c r="M31" s="57" t="s">
        <v>40</v>
      </c>
      <c r="N31" s="57" t="s">
        <v>35</v>
      </c>
      <c r="O31" s="57" t="s">
        <v>85</v>
      </c>
      <c r="P31" s="57" t="s">
        <v>36</v>
      </c>
      <c r="Q31" s="58">
        <v>796</v>
      </c>
      <c r="R31" s="58" t="s">
        <v>99</v>
      </c>
      <c r="S31" s="57">
        <v>19</v>
      </c>
      <c r="T31" s="69">
        <v>139.85</v>
      </c>
      <c r="U31" s="69">
        <f t="shared" si="5"/>
        <v>2657.15</v>
      </c>
      <c r="V31" s="70">
        <f t="shared" si="4"/>
        <v>2976.0080000000003</v>
      </c>
      <c r="W31" s="60"/>
      <c r="X31" s="58">
        <v>2017</v>
      </c>
      <c r="Y31" s="61" t="s">
        <v>539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 spans="1:39" ht="131.25" x14ac:dyDescent="0.25">
      <c r="B32" s="13" t="s">
        <v>419</v>
      </c>
      <c r="C32" s="14" t="s">
        <v>27</v>
      </c>
      <c r="D32" s="14" t="s">
        <v>166</v>
      </c>
      <c r="E32" s="14" t="s">
        <v>153</v>
      </c>
      <c r="F32" s="14" t="s">
        <v>167</v>
      </c>
      <c r="G32" s="14"/>
      <c r="H32" s="15" t="s">
        <v>32</v>
      </c>
      <c r="I32" s="16">
        <v>0</v>
      </c>
      <c r="J32" s="14" t="s">
        <v>33</v>
      </c>
      <c r="K32" s="14" t="s">
        <v>40</v>
      </c>
      <c r="L32" s="14" t="s">
        <v>516</v>
      </c>
      <c r="M32" s="14" t="s">
        <v>40</v>
      </c>
      <c r="N32" s="14" t="s">
        <v>35</v>
      </c>
      <c r="O32" s="14" t="s">
        <v>85</v>
      </c>
      <c r="P32" s="14" t="s">
        <v>36</v>
      </c>
      <c r="Q32" s="15">
        <v>5111</v>
      </c>
      <c r="R32" s="15" t="s">
        <v>269</v>
      </c>
      <c r="S32" s="14">
        <v>20</v>
      </c>
      <c r="T32" s="28">
        <v>520.87</v>
      </c>
      <c r="U32" s="28">
        <f t="shared" si="5"/>
        <v>10417.4</v>
      </c>
      <c r="V32" s="29">
        <f t="shared" si="4"/>
        <v>11667.488000000001</v>
      </c>
      <c r="W32" s="17"/>
      <c r="X32" s="15">
        <v>2017</v>
      </c>
      <c r="Y32" s="18"/>
    </row>
    <row r="33" spans="1:39" ht="131.25" x14ac:dyDescent="0.25">
      <c r="B33" s="13" t="s">
        <v>420</v>
      </c>
      <c r="C33" s="14" t="s">
        <v>27</v>
      </c>
      <c r="D33" s="14" t="s">
        <v>168</v>
      </c>
      <c r="E33" s="14" t="s">
        <v>169</v>
      </c>
      <c r="F33" s="14" t="s">
        <v>170</v>
      </c>
      <c r="G33" s="14" t="s">
        <v>292</v>
      </c>
      <c r="H33" s="15" t="s">
        <v>32</v>
      </c>
      <c r="I33" s="16">
        <v>0</v>
      </c>
      <c r="J33" s="14" t="s">
        <v>33</v>
      </c>
      <c r="K33" s="14" t="s">
        <v>40</v>
      </c>
      <c r="L33" s="14" t="s">
        <v>516</v>
      </c>
      <c r="M33" s="14" t="s">
        <v>40</v>
      </c>
      <c r="N33" s="14" t="s">
        <v>35</v>
      </c>
      <c r="O33" s="14" t="s">
        <v>85</v>
      </c>
      <c r="P33" s="14" t="s">
        <v>36</v>
      </c>
      <c r="Q33" s="15">
        <v>796</v>
      </c>
      <c r="R33" s="15" t="s">
        <v>99</v>
      </c>
      <c r="S33" s="14">
        <v>2</v>
      </c>
      <c r="T33" s="28">
        <v>579.16999999999996</v>
      </c>
      <c r="U33" s="28">
        <f t="shared" si="5"/>
        <v>1158.3399999999999</v>
      </c>
      <c r="V33" s="29">
        <f t="shared" si="4"/>
        <v>1297.3407999999999</v>
      </c>
      <c r="W33" s="17"/>
      <c r="X33" s="15">
        <v>2017</v>
      </c>
      <c r="Y33" s="18"/>
    </row>
    <row r="34" spans="1:39" ht="210" x14ac:dyDescent="0.25">
      <c r="B34" s="13" t="s">
        <v>421</v>
      </c>
      <c r="C34" s="14" t="s">
        <v>27</v>
      </c>
      <c r="D34" s="14" t="s">
        <v>171</v>
      </c>
      <c r="E34" s="14" t="s">
        <v>141</v>
      </c>
      <c r="F34" s="14" t="s">
        <v>172</v>
      </c>
      <c r="G34" s="14" t="s">
        <v>293</v>
      </c>
      <c r="H34" s="15" t="s">
        <v>32</v>
      </c>
      <c r="I34" s="16">
        <v>0</v>
      </c>
      <c r="J34" s="14" t="s">
        <v>33</v>
      </c>
      <c r="K34" s="14" t="s">
        <v>40</v>
      </c>
      <c r="L34" s="14" t="s">
        <v>516</v>
      </c>
      <c r="M34" s="14" t="s">
        <v>40</v>
      </c>
      <c r="N34" s="14" t="s">
        <v>35</v>
      </c>
      <c r="O34" s="14" t="s">
        <v>85</v>
      </c>
      <c r="P34" s="14" t="s">
        <v>36</v>
      </c>
      <c r="Q34" s="15">
        <v>796</v>
      </c>
      <c r="R34" s="15" t="s">
        <v>99</v>
      </c>
      <c r="S34" s="14">
        <v>1</v>
      </c>
      <c r="T34" s="28">
        <v>5095.33</v>
      </c>
      <c r="U34" s="28">
        <f t="shared" si="5"/>
        <v>5095.33</v>
      </c>
      <c r="V34" s="29">
        <f t="shared" si="4"/>
        <v>5706.7696000000005</v>
      </c>
      <c r="W34" s="17"/>
      <c r="X34" s="15">
        <v>2017</v>
      </c>
      <c r="Y34" s="18"/>
    </row>
    <row r="35" spans="1:39" ht="131.25" x14ac:dyDescent="0.25">
      <c r="B35" s="13" t="s">
        <v>422</v>
      </c>
      <c r="C35" s="14" t="s">
        <v>27</v>
      </c>
      <c r="D35" s="14" t="s">
        <v>173</v>
      </c>
      <c r="E35" s="14" t="s">
        <v>174</v>
      </c>
      <c r="F35" s="14" t="s">
        <v>175</v>
      </c>
      <c r="G35" s="14" t="s">
        <v>176</v>
      </c>
      <c r="H35" s="15" t="s">
        <v>32</v>
      </c>
      <c r="I35" s="16">
        <v>0</v>
      </c>
      <c r="J35" s="14" t="s">
        <v>33</v>
      </c>
      <c r="K35" s="14" t="s">
        <v>40</v>
      </c>
      <c r="L35" s="14" t="s">
        <v>516</v>
      </c>
      <c r="M35" s="14" t="s">
        <v>40</v>
      </c>
      <c r="N35" s="14" t="s">
        <v>35</v>
      </c>
      <c r="O35" s="14" t="s">
        <v>85</v>
      </c>
      <c r="P35" s="14" t="s">
        <v>36</v>
      </c>
      <c r="Q35" s="15">
        <v>796</v>
      </c>
      <c r="R35" s="15" t="s">
        <v>99</v>
      </c>
      <c r="S35" s="14">
        <v>49</v>
      </c>
      <c r="T35" s="28">
        <v>383.11</v>
      </c>
      <c r="U35" s="28">
        <f t="shared" si="5"/>
        <v>18772.39</v>
      </c>
      <c r="V35" s="29">
        <f t="shared" si="4"/>
        <v>21025.076800000003</v>
      </c>
      <c r="W35" s="17"/>
      <c r="X35" s="15">
        <v>2017</v>
      </c>
      <c r="Y35" s="18"/>
    </row>
    <row r="36" spans="1:39" ht="131.25" x14ac:dyDescent="0.25">
      <c r="B36" s="13" t="s">
        <v>423</v>
      </c>
      <c r="C36" s="14" t="s">
        <v>27</v>
      </c>
      <c r="D36" s="14" t="s">
        <v>173</v>
      </c>
      <c r="E36" s="14" t="s">
        <v>174</v>
      </c>
      <c r="F36" s="14" t="s">
        <v>175</v>
      </c>
      <c r="G36" s="14" t="s">
        <v>177</v>
      </c>
      <c r="H36" s="15" t="s">
        <v>32</v>
      </c>
      <c r="I36" s="16">
        <v>0</v>
      </c>
      <c r="J36" s="14" t="s">
        <v>33</v>
      </c>
      <c r="K36" s="14" t="s">
        <v>40</v>
      </c>
      <c r="L36" s="14" t="s">
        <v>516</v>
      </c>
      <c r="M36" s="14" t="s">
        <v>40</v>
      </c>
      <c r="N36" s="14" t="s">
        <v>35</v>
      </c>
      <c r="O36" s="14" t="s">
        <v>85</v>
      </c>
      <c r="P36" s="14" t="s">
        <v>36</v>
      </c>
      <c r="Q36" s="15">
        <v>796</v>
      </c>
      <c r="R36" s="15" t="s">
        <v>99</v>
      </c>
      <c r="S36" s="14">
        <v>49</v>
      </c>
      <c r="T36" s="28">
        <v>414.29</v>
      </c>
      <c r="U36" s="28">
        <f t="shared" si="5"/>
        <v>20300.210000000003</v>
      </c>
      <c r="V36" s="29">
        <f t="shared" si="4"/>
        <v>22736.235200000006</v>
      </c>
      <c r="W36" s="17"/>
      <c r="X36" s="15">
        <v>2017</v>
      </c>
      <c r="Y36" s="18"/>
    </row>
    <row r="37" spans="1:39" ht="131.25" x14ac:dyDescent="0.25">
      <c r="B37" s="13" t="s">
        <v>424</v>
      </c>
      <c r="C37" s="14" t="s">
        <v>27</v>
      </c>
      <c r="D37" s="14" t="s">
        <v>178</v>
      </c>
      <c r="E37" s="14" t="s">
        <v>153</v>
      </c>
      <c r="F37" s="14" t="s">
        <v>179</v>
      </c>
      <c r="G37" s="14"/>
      <c r="H37" s="15" t="s">
        <v>32</v>
      </c>
      <c r="I37" s="16">
        <v>0</v>
      </c>
      <c r="J37" s="14" t="s">
        <v>33</v>
      </c>
      <c r="K37" s="14" t="s">
        <v>40</v>
      </c>
      <c r="L37" s="14" t="s">
        <v>516</v>
      </c>
      <c r="M37" s="14" t="s">
        <v>40</v>
      </c>
      <c r="N37" s="14" t="s">
        <v>35</v>
      </c>
      <c r="O37" s="14" t="s">
        <v>85</v>
      </c>
      <c r="P37" s="14" t="s">
        <v>36</v>
      </c>
      <c r="Q37" s="15">
        <v>5111</v>
      </c>
      <c r="R37" s="15" t="s">
        <v>269</v>
      </c>
      <c r="S37" s="14">
        <v>200</v>
      </c>
      <c r="T37" s="28">
        <v>1634.4</v>
      </c>
      <c r="U37" s="28">
        <v>0</v>
      </c>
      <c r="V37" s="29">
        <f t="shared" si="4"/>
        <v>0</v>
      </c>
      <c r="W37" s="17"/>
      <c r="X37" s="15">
        <v>2017</v>
      </c>
      <c r="Y37" s="18"/>
    </row>
    <row r="38" spans="1:39" ht="131.25" x14ac:dyDescent="0.25">
      <c r="A38" s="46"/>
      <c r="B38" s="56" t="s">
        <v>540</v>
      </c>
      <c r="C38" s="57" t="s">
        <v>27</v>
      </c>
      <c r="D38" s="57" t="s">
        <v>178</v>
      </c>
      <c r="E38" s="57" t="s">
        <v>153</v>
      </c>
      <c r="F38" s="57" t="s">
        <v>179</v>
      </c>
      <c r="G38" s="57"/>
      <c r="H38" s="58" t="s">
        <v>32</v>
      </c>
      <c r="I38" s="59">
        <v>0</v>
      </c>
      <c r="J38" s="57" t="s">
        <v>33</v>
      </c>
      <c r="K38" s="57" t="s">
        <v>40</v>
      </c>
      <c r="L38" s="57" t="s">
        <v>516</v>
      </c>
      <c r="M38" s="57" t="s">
        <v>40</v>
      </c>
      <c r="N38" s="57" t="s">
        <v>35</v>
      </c>
      <c r="O38" s="57" t="s">
        <v>85</v>
      </c>
      <c r="P38" s="57" t="s">
        <v>36</v>
      </c>
      <c r="Q38" s="58">
        <v>5111</v>
      </c>
      <c r="R38" s="58" t="s">
        <v>269</v>
      </c>
      <c r="S38" s="57">
        <v>200</v>
      </c>
      <c r="T38" s="69">
        <v>950</v>
      </c>
      <c r="U38" s="69">
        <f t="shared" si="5"/>
        <v>190000</v>
      </c>
      <c r="V38" s="70">
        <f t="shared" si="4"/>
        <v>212800.00000000003</v>
      </c>
      <c r="W38" s="60"/>
      <c r="X38" s="58">
        <v>2017</v>
      </c>
      <c r="Y38" s="61" t="s">
        <v>539</v>
      </c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 spans="1:39" ht="131.25" x14ac:dyDescent="0.25">
      <c r="B39" s="13" t="s">
        <v>425</v>
      </c>
      <c r="C39" s="14" t="s">
        <v>27</v>
      </c>
      <c r="D39" s="14" t="s">
        <v>180</v>
      </c>
      <c r="E39" s="14" t="s">
        <v>181</v>
      </c>
      <c r="F39" s="14" t="s">
        <v>182</v>
      </c>
      <c r="G39" s="14" t="s">
        <v>294</v>
      </c>
      <c r="H39" s="15" t="s">
        <v>32</v>
      </c>
      <c r="I39" s="16">
        <v>0</v>
      </c>
      <c r="J39" s="14" t="s">
        <v>33</v>
      </c>
      <c r="K39" s="14" t="s">
        <v>40</v>
      </c>
      <c r="L39" s="14" t="s">
        <v>516</v>
      </c>
      <c r="M39" s="14" t="s">
        <v>40</v>
      </c>
      <c r="N39" s="14" t="s">
        <v>35</v>
      </c>
      <c r="O39" s="14" t="s">
        <v>85</v>
      </c>
      <c r="P39" s="14" t="s">
        <v>36</v>
      </c>
      <c r="Q39" s="15">
        <v>796</v>
      </c>
      <c r="R39" s="15" t="s">
        <v>99</v>
      </c>
      <c r="S39" s="14">
        <v>19</v>
      </c>
      <c r="T39" s="28">
        <v>73.36</v>
      </c>
      <c r="U39" s="28">
        <f t="shared" si="5"/>
        <v>1393.84</v>
      </c>
      <c r="V39" s="29">
        <f t="shared" si="4"/>
        <v>1561.1008000000002</v>
      </c>
      <c r="W39" s="17"/>
      <c r="X39" s="15">
        <v>2017</v>
      </c>
      <c r="Y39" s="18"/>
    </row>
    <row r="40" spans="1:39" ht="131.25" x14ac:dyDescent="0.25">
      <c r="B40" s="13" t="s">
        <v>426</v>
      </c>
      <c r="C40" s="14" t="s">
        <v>27</v>
      </c>
      <c r="D40" s="14" t="s">
        <v>183</v>
      </c>
      <c r="E40" s="14" t="s">
        <v>142</v>
      </c>
      <c r="F40" s="14" t="s">
        <v>184</v>
      </c>
      <c r="G40" s="14" t="s">
        <v>185</v>
      </c>
      <c r="H40" s="15" t="s">
        <v>32</v>
      </c>
      <c r="I40" s="16">
        <v>0</v>
      </c>
      <c r="J40" s="14" t="s">
        <v>33</v>
      </c>
      <c r="K40" s="14" t="s">
        <v>40</v>
      </c>
      <c r="L40" s="14" t="s">
        <v>516</v>
      </c>
      <c r="M40" s="14" t="s">
        <v>40</v>
      </c>
      <c r="N40" s="14" t="s">
        <v>35</v>
      </c>
      <c r="O40" s="14" t="s">
        <v>85</v>
      </c>
      <c r="P40" s="14" t="s">
        <v>36</v>
      </c>
      <c r="Q40" s="15">
        <v>796</v>
      </c>
      <c r="R40" s="15" t="s">
        <v>99</v>
      </c>
      <c r="S40" s="14">
        <v>20</v>
      </c>
      <c r="T40" s="28">
        <v>103.18</v>
      </c>
      <c r="U40" s="28">
        <f t="shared" si="5"/>
        <v>2063.6000000000004</v>
      </c>
      <c r="V40" s="29">
        <f t="shared" si="4"/>
        <v>2311.2320000000004</v>
      </c>
      <c r="W40" s="17"/>
      <c r="X40" s="15">
        <v>2017</v>
      </c>
      <c r="Y40" s="18"/>
    </row>
    <row r="41" spans="1:39" ht="131.25" x14ac:dyDescent="0.25">
      <c r="B41" s="13" t="s">
        <v>427</v>
      </c>
      <c r="C41" s="14" t="s">
        <v>27</v>
      </c>
      <c r="D41" s="14" t="s">
        <v>186</v>
      </c>
      <c r="E41" s="14" t="s">
        <v>187</v>
      </c>
      <c r="F41" s="14" t="s">
        <v>188</v>
      </c>
      <c r="G41" s="14" t="s">
        <v>189</v>
      </c>
      <c r="H41" s="15" t="s">
        <v>32</v>
      </c>
      <c r="I41" s="16">
        <v>0</v>
      </c>
      <c r="J41" s="14" t="s">
        <v>33</v>
      </c>
      <c r="K41" s="14" t="s">
        <v>40</v>
      </c>
      <c r="L41" s="14" t="s">
        <v>516</v>
      </c>
      <c r="M41" s="14" t="s">
        <v>40</v>
      </c>
      <c r="N41" s="14" t="s">
        <v>35</v>
      </c>
      <c r="O41" s="14" t="s">
        <v>85</v>
      </c>
      <c r="P41" s="14" t="s">
        <v>36</v>
      </c>
      <c r="Q41" s="15">
        <v>704</v>
      </c>
      <c r="R41" s="15" t="s">
        <v>270</v>
      </c>
      <c r="S41" s="14">
        <v>5</v>
      </c>
      <c r="T41" s="28">
        <v>255.59</v>
      </c>
      <c r="U41" s="28">
        <f t="shared" si="5"/>
        <v>1277.95</v>
      </c>
      <c r="V41" s="29">
        <f t="shared" si="4"/>
        <v>1431.3040000000001</v>
      </c>
      <c r="W41" s="17"/>
      <c r="X41" s="15">
        <v>2017</v>
      </c>
      <c r="Y41" s="18"/>
    </row>
    <row r="42" spans="1:39" ht="131.25" x14ac:dyDescent="0.25">
      <c r="B42" s="13" t="s">
        <v>428</v>
      </c>
      <c r="C42" s="14" t="s">
        <v>27</v>
      </c>
      <c r="D42" s="14" t="s">
        <v>190</v>
      </c>
      <c r="E42" s="14" t="s">
        <v>187</v>
      </c>
      <c r="F42" s="14" t="s">
        <v>191</v>
      </c>
      <c r="G42" s="14"/>
      <c r="H42" s="15" t="s">
        <v>32</v>
      </c>
      <c r="I42" s="16">
        <v>0</v>
      </c>
      <c r="J42" s="14" t="s">
        <v>33</v>
      </c>
      <c r="K42" s="14" t="s">
        <v>40</v>
      </c>
      <c r="L42" s="14" t="s">
        <v>516</v>
      </c>
      <c r="M42" s="14" t="s">
        <v>40</v>
      </c>
      <c r="N42" s="14" t="s">
        <v>35</v>
      </c>
      <c r="O42" s="14" t="s">
        <v>85</v>
      </c>
      <c r="P42" s="14" t="s">
        <v>36</v>
      </c>
      <c r="Q42" s="15">
        <v>796</v>
      </c>
      <c r="R42" s="15" t="s">
        <v>99</v>
      </c>
      <c r="S42" s="14">
        <v>2</v>
      </c>
      <c r="T42" s="28">
        <v>103.12</v>
      </c>
      <c r="U42" s="28">
        <f t="shared" si="5"/>
        <v>206.24</v>
      </c>
      <c r="V42" s="29">
        <f t="shared" si="4"/>
        <v>230.98880000000003</v>
      </c>
      <c r="W42" s="17"/>
      <c r="X42" s="15">
        <v>2017</v>
      </c>
      <c r="Y42" s="18"/>
    </row>
    <row r="43" spans="1:39" ht="131.25" x14ac:dyDescent="0.25">
      <c r="B43" s="13" t="s">
        <v>429</v>
      </c>
      <c r="C43" s="14" t="s">
        <v>27</v>
      </c>
      <c r="D43" s="14" t="s">
        <v>192</v>
      </c>
      <c r="E43" s="14" t="s">
        <v>187</v>
      </c>
      <c r="F43" s="14" t="s">
        <v>193</v>
      </c>
      <c r="G43" s="14"/>
      <c r="H43" s="15" t="s">
        <v>32</v>
      </c>
      <c r="I43" s="16">
        <v>0</v>
      </c>
      <c r="J43" s="14" t="s">
        <v>33</v>
      </c>
      <c r="K43" s="14" t="s">
        <v>40</v>
      </c>
      <c r="L43" s="14" t="s">
        <v>516</v>
      </c>
      <c r="M43" s="14" t="s">
        <v>40</v>
      </c>
      <c r="N43" s="14" t="s">
        <v>35</v>
      </c>
      <c r="O43" s="14" t="s">
        <v>85</v>
      </c>
      <c r="P43" s="14" t="s">
        <v>36</v>
      </c>
      <c r="Q43" s="15">
        <v>796</v>
      </c>
      <c r="R43" s="15" t="s">
        <v>99</v>
      </c>
      <c r="S43" s="14">
        <v>6</v>
      </c>
      <c r="T43" s="28">
        <v>155.09</v>
      </c>
      <c r="U43" s="28">
        <f t="shared" si="5"/>
        <v>930.54</v>
      </c>
      <c r="V43" s="29">
        <f t="shared" si="4"/>
        <v>1042.2048</v>
      </c>
      <c r="W43" s="17"/>
      <c r="X43" s="15">
        <v>2017</v>
      </c>
      <c r="Y43" s="18"/>
    </row>
    <row r="44" spans="1:39" ht="131.25" x14ac:dyDescent="0.25">
      <c r="B44" s="13" t="s">
        <v>430</v>
      </c>
      <c r="C44" s="14" t="s">
        <v>27</v>
      </c>
      <c r="D44" s="14" t="s">
        <v>194</v>
      </c>
      <c r="E44" s="14" t="s">
        <v>143</v>
      </c>
      <c r="F44" s="14" t="s">
        <v>195</v>
      </c>
      <c r="G44" s="14" t="s">
        <v>295</v>
      </c>
      <c r="H44" s="15" t="s">
        <v>32</v>
      </c>
      <c r="I44" s="16">
        <v>0</v>
      </c>
      <c r="J44" s="14" t="s">
        <v>33</v>
      </c>
      <c r="K44" s="14" t="s">
        <v>40</v>
      </c>
      <c r="L44" s="14" t="s">
        <v>516</v>
      </c>
      <c r="M44" s="14" t="s">
        <v>40</v>
      </c>
      <c r="N44" s="14" t="s">
        <v>35</v>
      </c>
      <c r="O44" s="14" t="s">
        <v>85</v>
      </c>
      <c r="P44" s="14" t="s">
        <v>36</v>
      </c>
      <c r="Q44" s="15">
        <v>796</v>
      </c>
      <c r="R44" s="15" t="s">
        <v>99</v>
      </c>
      <c r="S44" s="14">
        <v>100</v>
      </c>
      <c r="T44" s="28">
        <v>106.46</v>
      </c>
      <c r="U44" s="28">
        <f t="shared" si="5"/>
        <v>10646</v>
      </c>
      <c r="V44" s="29">
        <f t="shared" si="4"/>
        <v>11923.52</v>
      </c>
      <c r="W44" s="17"/>
      <c r="X44" s="15">
        <v>2017</v>
      </c>
      <c r="Y44" s="18"/>
    </row>
    <row r="45" spans="1:39" ht="131.25" x14ac:dyDescent="0.25">
      <c r="B45" s="13" t="s">
        <v>431</v>
      </c>
      <c r="C45" s="14" t="s">
        <v>27</v>
      </c>
      <c r="D45" s="14" t="s">
        <v>196</v>
      </c>
      <c r="E45" s="14" t="s">
        <v>197</v>
      </c>
      <c r="F45" s="14" t="s">
        <v>198</v>
      </c>
      <c r="G45" s="14"/>
      <c r="H45" s="15" t="s">
        <v>32</v>
      </c>
      <c r="I45" s="16">
        <v>0</v>
      </c>
      <c r="J45" s="14" t="s">
        <v>33</v>
      </c>
      <c r="K45" s="14" t="s">
        <v>40</v>
      </c>
      <c r="L45" s="14" t="s">
        <v>516</v>
      </c>
      <c r="M45" s="14" t="s">
        <v>40</v>
      </c>
      <c r="N45" s="14" t="s">
        <v>35</v>
      </c>
      <c r="O45" s="14" t="s">
        <v>85</v>
      </c>
      <c r="P45" s="14" t="s">
        <v>36</v>
      </c>
      <c r="Q45" s="15">
        <v>796</v>
      </c>
      <c r="R45" s="15" t="s">
        <v>99</v>
      </c>
      <c r="S45" s="14">
        <v>10</v>
      </c>
      <c r="T45" s="28">
        <v>40.590000000000003</v>
      </c>
      <c r="U45" s="28">
        <f t="shared" si="5"/>
        <v>405.90000000000003</v>
      </c>
      <c r="V45" s="29">
        <f t="shared" si="4"/>
        <v>454.60800000000006</v>
      </c>
      <c r="W45" s="17"/>
      <c r="X45" s="15">
        <v>2017</v>
      </c>
      <c r="Y45" s="18"/>
    </row>
    <row r="46" spans="1:39" ht="131.25" x14ac:dyDescent="0.25">
      <c r="B46" s="13" t="s">
        <v>432</v>
      </c>
      <c r="C46" s="14" t="s">
        <v>27</v>
      </c>
      <c r="D46" s="14" t="s">
        <v>199</v>
      </c>
      <c r="E46" s="14" t="s">
        <v>197</v>
      </c>
      <c r="F46" s="14" t="s">
        <v>200</v>
      </c>
      <c r="G46" s="14"/>
      <c r="H46" s="15" t="s">
        <v>32</v>
      </c>
      <c r="I46" s="16">
        <v>0</v>
      </c>
      <c r="J46" s="14" t="s">
        <v>33</v>
      </c>
      <c r="K46" s="14" t="s">
        <v>40</v>
      </c>
      <c r="L46" s="14" t="s">
        <v>516</v>
      </c>
      <c r="M46" s="14" t="s">
        <v>40</v>
      </c>
      <c r="N46" s="14" t="s">
        <v>35</v>
      </c>
      <c r="O46" s="14" t="s">
        <v>85</v>
      </c>
      <c r="P46" s="14" t="s">
        <v>36</v>
      </c>
      <c r="Q46" s="15">
        <v>796</v>
      </c>
      <c r="R46" s="15" t="s">
        <v>99</v>
      </c>
      <c r="S46" s="14">
        <v>11</v>
      </c>
      <c r="T46" s="28">
        <v>46.27</v>
      </c>
      <c r="U46" s="28">
        <f t="shared" si="5"/>
        <v>508.97</v>
      </c>
      <c r="V46" s="29">
        <f t="shared" si="4"/>
        <v>570.04640000000006</v>
      </c>
      <c r="W46" s="17"/>
      <c r="X46" s="15">
        <v>2017</v>
      </c>
      <c r="Y46" s="18"/>
    </row>
    <row r="47" spans="1:39" ht="131.25" x14ac:dyDescent="0.25">
      <c r="B47" s="13" t="s">
        <v>433</v>
      </c>
      <c r="C47" s="14" t="s">
        <v>27</v>
      </c>
      <c r="D47" s="14" t="s">
        <v>208</v>
      </c>
      <c r="E47" s="14" t="s">
        <v>202</v>
      </c>
      <c r="F47" s="14" t="s">
        <v>209</v>
      </c>
      <c r="G47" s="14"/>
      <c r="H47" s="15" t="s">
        <v>32</v>
      </c>
      <c r="I47" s="16">
        <v>0</v>
      </c>
      <c r="J47" s="14" t="s">
        <v>33</v>
      </c>
      <c r="K47" s="14" t="s">
        <v>40</v>
      </c>
      <c r="L47" s="14" t="s">
        <v>516</v>
      </c>
      <c r="M47" s="14" t="s">
        <v>40</v>
      </c>
      <c r="N47" s="14" t="s">
        <v>35</v>
      </c>
      <c r="O47" s="14" t="s">
        <v>85</v>
      </c>
      <c r="P47" s="14" t="s">
        <v>36</v>
      </c>
      <c r="Q47" s="15">
        <v>796</v>
      </c>
      <c r="R47" s="15" t="s">
        <v>99</v>
      </c>
      <c r="S47" s="14">
        <v>20</v>
      </c>
      <c r="T47" s="28">
        <v>70.61</v>
      </c>
      <c r="U47" s="28">
        <f t="shared" si="5"/>
        <v>1412.2</v>
      </c>
      <c r="V47" s="29">
        <f t="shared" si="4"/>
        <v>1581.6640000000002</v>
      </c>
      <c r="W47" s="17"/>
      <c r="X47" s="15">
        <v>2017</v>
      </c>
      <c r="Y47" s="18"/>
    </row>
    <row r="48" spans="1:39" ht="131.25" x14ac:dyDescent="0.25">
      <c r="B48" s="13" t="s">
        <v>434</v>
      </c>
      <c r="C48" s="14" t="s">
        <v>27</v>
      </c>
      <c r="D48" s="14" t="s">
        <v>201</v>
      </c>
      <c r="E48" s="14" t="s">
        <v>202</v>
      </c>
      <c r="F48" s="14" t="s">
        <v>203</v>
      </c>
      <c r="G48" s="14"/>
      <c r="H48" s="15" t="s">
        <v>32</v>
      </c>
      <c r="I48" s="16">
        <v>0</v>
      </c>
      <c r="J48" s="14" t="s">
        <v>33</v>
      </c>
      <c r="K48" s="14" t="s">
        <v>40</v>
      </c>
      <c r="L48" s="14" t="s">
        <v>516</v>
      </c>
      <c r="M48" s="14" t="s">
        <v>40</v>
      </c>
      <c r="N48" s="14" t="s">
        <v>35</v>
      </c>
      <c r="O48" s="14" t="s">
        <v>85</v>
      </c>
      <c r="P48" s="14" t="s">
        <v>36</v>
      </c>
      <c r="Q48" s="15">
        <v>796</v>
      </c>
      <c r="R48" s="15" t="s">
        <v>99</v>
      </c>
      <c r="S48" s="14">
        <v>10</v>
      </c>
      <c r="T48" s="28">
        <v>209.6</v>
      </c>
      <c r="U48" s="28">
        <f t="shared" si="5"/>
        <v>2096</v>
      </c>
      <c r="V48" s="29">
        <f t="shared" si="4"/>
        <v>2347.5200000000004</v>
      </c>
      <c r="W48" s="17"/>
      <c r="X48" s="15">
        <v>2017</v>
      </c>
      <c r="Y48" s="18"/>
    </row>
    <row r="49" spans="2:25" ht="131.25" x14ac:dyDescent="0.25">
      <c r="B49" s="13" t="s">
        <v>435</v>
      </c>
      <c r="C49" s="14" t="s">
        <v>27</v>
      </c>
      <c r="D49" s="14" t="s">
        <v>204</v>
      </c>
      <c r="E49" s="14" t="s">
        <v>202</v>
      </c>
      <c r="F49" s="14" t="s">
        <v>205</v>
      </c>
      <c r="G49" s="14"/>
      <c r="H49" s="15" t="s">
        <v>32</v>
      </c>
      <c r="I49" s="16">
        <v>0</v>
      </c>
      <c r="J49" s="14" t="s">
        <v>33</v>
      </c>
      <c r="K49" s="14" t="s">
        <v>40</v>
      </c>
      <c r="L49" s="14" t="s">
        <v>516</v>
      </c>
      <c r="M49" s="14" t="s">
        <v>40</v>
      </c>
      <c r="N49" s="14" t="s">
        <v>35</v>
      </c>
      <c r="O49" s="14" t="s">
        <v>85</v>
      </c>
      <c r="P49" s="14" t="s">
        <v>36</v>
      </c>
      <c r="Q49" s="15">
        <v>796</v>
      </c>
      <c r="R49" s="15" t="s">
        <v>99</v>
      </c>
      <c r="S49" s="14">
        <v>10</v>
      </c>
      <c r="T49" s="28">
        <v>332.3</v>
      </c>
      <c r="U49" s="28">
        <f t="shared" si="5"/>
        <v>3323</v>
      </c>
      <c r="V49" s="29">
        <f t="shared" si="4"/>
        <v>3721.76</v>
      </c>
      <c r="W49" s="17"/>
      <c r="X49" s="15">
        <v>2017</v>
      </c>
      <c r="Y49" s="18"/>
    </row>
    <row r="50" spans="2:25" ht="131.25" x14ac:dyDescent="0.25">
      <c r="B50" s="13" t="s">
        <v>436</v>
      </c>
      <c r="C50" s="14" t="s">
        <v>27</v>
      </c>
      <c r="D50" s="14" t="s">
        <v>206</v>
      </c>
      <c r="E50" s="14" t="s">
        <v>202</v>
      </c>
      <c r="F50" s="14" t="s">
        <v>207</v>
      </c>
      <c r="G50" s="14"/>
      <c r="H50" s="15" t="s">
        <v>32</v>
      </c>
      <c r="I50" s="16">
        <v>0</v>
      </c>
      <c r="J50" s="14" t="s">
        <v>33</v>
      </c>
      <c r="K50" s="14" t="s">
        <v>40</v>
      </c>
      <c r="L50" s="14" t="s">
        <v>516</v>
      </c>
      <c r="M50" s="14" t="s">
        <v>40</v>
      </c>
      <c r="N50" s="14" t="s">
        <v>35</v>
      </c>
      <c r="O50" s="14" t="s">
        <v>85</v>
      </c>
      <c r="P50" s="14" t="s">
        <v>36</v>
      </c>
      <c r="Q50" s="15">
        <v>796</v>
      </c>
      <c r="R50" s="15" t="s">
        <v>99</v>
      </c>
      <c r="S50" s="14">
        <v>20</v>
      </c>
      <c r="T50" s="28">
        <v>236.95</v>
      </c>
      <c r="U50" s="28">
        <f t="shared" si="5"/>
        <v>4739</v>
      </c>
      <c r="V50" s="29">
        <f t="shared" si="4"/>
        <v>5307.68</v>
      </c>
      <c r="W50" s="17"/>
      <c r="X50" s="15">
        <v>2017</v>
      </c>
      <c r="Y50" s="18"/>
    </row>
    <row r="51" spans="2:25" ht="131.25" x14ac:dyDescent="0.25">
      <c r="B51" s="13" t="s">
        <v>437</v>
      </c>
      <c r="C51" s="14" t="s">
        <v>27</v>
      </c>
      <c r="D51" s="14" t="s">
        <v>210</v>
      </c>
      <c r="E51" s="14" t="s">
        <v>144</v>
      </c>
      <c r="F51" s="14" t="s">
        <v>211</v>
      </c>
      <c r="G51" s="14" t="s">
        <v>296</v>
      </c>
      <c r="H51" s="15" t="s">
        <v>32</v>
      </c>
      <c r="I51" s="16">
        <v>0</v>
      </c>
      <c r="J51" s="14" t="s">
        <v>33</v>
      </c>
      <c r="K51" s="14" t="s">
        <v>40</v>
      </c>
      <c r="L51" s="14" t="s">
        <v>516</v>
      </c>
      <c r="M51" s="14" t="s">
        <v>40</v>
      </c>
      <c r="N51" s="14" t="s">
        <v>35</v>
      </c>
      <c r="O51" s="14" t="s">
        <v>85</v>
      </c>
      <c r="P51" s="14" t="s">
        <v>36</v>
      </c>
      <c r="Q51" s="15">
        <v>796</v>
      </c>
      <c r="R51" s="15" t="s">
        <v>99</v>
      </c>
      <c r="S51" s="14">
        <v>1000</v>
      </c>
      <c r="T51" s="28">
        <v>24.77</v>
      </c>
      <c r="U51" s="28">
        <f t="shared" si="5"/>
        <v>24770</v>
      </c>
      <c r="V51" s="29">
        <f t="shared" si="4"/>
        <v>27742.400000000001</v>
      </c>
      <c r="W51" s="17"/>
      <c r="X51" s="15">
        <v>2017</v>
      </c>
      <c r="Y51" s="18"/>
    </row>
    <row r="52" spans="2:25" ht="131.25" x14ac:dyDescent="0.25">
      <c r="B52" s="13" t="s">
        <v>438</v>
      </c>
      <c r="C52" s="14" t="s">
        <v>27</v>
      </c>
      <c r="D52" s="14" t="s">
        <v>212</v>
      </c>
      <c r="E52" s="14" t="s">
        <v>213</v>
      </c>
      <c r="F52" s="14" t="s">
        <v>214</v>
      </c>
      <c r="G52" s="14" t="s">
        <v>297</v>
      </c>
      <c r="H52" s="15" t="s">
        <v>32</v>
      </c>
      <c r="I52" s="16">
        <v>0</v>
      </c>
      <c r="J52" s="14" t="s">
        <v>33</v>
      </c>
      <c r="K52" s="14" t="s">
        <v>40</v>
      </c>
      <c r="L52" s="14" t="s">
        <v>516</v>
      </c>
      <c r="M52" s="14" t="s">
        <v>40</v>
      </c>
      <c r="N52" s="14" t="s">
        <v>35</v>
      </c>
      <c r="O52" s="14" t="s">
        <v>85</v>
      </c>
      <c r="P52" s="14" t="s">
        <v>36</v>
      </c>
      <c r="Q52" s="15">
        <v>796</v>
      </c>
      <c r="R52" s="15" t="s">
        <v>99</v>
      </c>
      <c r="S52" s="14">
        <v>5</v>
      </c>
      <c r="T52" s="28">
        <v>1076.46</v>
      </c>
      <c r="U52" s="28">
        <f t="shared" si="5"/>
        <v>5382.3</v>
      </c>
      <c r="V52" s="29">
        <f t="shared" si="4"/>
        <v>6028.1760000000004</v>
      </c>
      <c r="W52" s="17"/>
      <c r="X52" s="15">
        <v>2017</v>
      </c>
      <c r="Y52" s="18"/>
    </row>
    <row r="53" spans="2:25" ht="131.25" x14ac:dyDescent="0.25">
      <c r="B53" s="13" t="s">
        <v>439</v>
      </c>
      <c r="C53" s="14" t="s">
        <v>27</v>
      </c>
      <c r="D53" s="14" t="s">
        <v>215</v>
      </c>
      <c r="E53" s="14" t="s">
        <v>216</v>
      </c>
      <c r="F53" s="14" t="s">
        <v>217</v>
      </c>
      <c r="G53" s="14" t="s">
        <v>218</v>
      </c>
      <c r="H53" s="15" t="s">
        <v>32</v>
      </c>
      <c r="I53" s="16">
        <v>0</v>
      </c>
      <c r="J53" s="14" t="s">
        <v>33</v>
      </c>
      <c r="K53" s="14" t="s">
        <v>40</v>
      </c>
      <c r="L53" s="14" t="s">
        <v>516</v>
      </c>
      <c r="M53" s="14" t="s">
        <v>40</v>
      </c>
      <c r="N53" s="14" t="s">
        <v>35</v>
      </c>
      <c r="O53" s="14" t="s">
        <v>85</v>
      </c>
      <c r="P53" s="14" t="s">
        <v>36</v>
      </c>
      <c r="Q53" s="15">
        <v>778</v>
      </c>
      <c r="R53" s="15" t="s">
        <v>271</v>
      </c>
      <c r="S53" s="14">
        <v>21</v>
      </c>
      <c r="T53" s="28">
        <v>93.94</v>
      </c>
      <c r="U53" s="28">
        <f t="shared" si="5"/>
        <v>1972.74</v>
      </c>
      <c r="V53" s="29">
        <f t="shared" si="4"/>
        <v>2209.4688000000001</v>
      </c>
      <c r="W53" s="17"/>
      <c r="X53" s="15">
        <v>2017</v>
      </c>
      <c r="Y53" s="18"/>
    </row>
    <row r="54" spans="2:25" ht="131.25" x14ac:dyDescent="0.25">
      <c r="B54" s="13" t="s">
        <v>440</v>
      </c>
      <c r="C54" s="14" t="s">
        <v>27</v>
      </c>
      <c r="D54" s="14" t="s">
        <v>219</v>
      </c>
      <c r="E54" s="14" t="s">
        <v>220</v>
      </c>
      <c r="F54" s="14" t="s">
        <v>221</v>
      </c>
      <c r="G54" s="14" t="s">
        <v>222</v>
      </c>
      <c r="H54" s="15" t="s">
        <v>32</v>
      </c>
      <c r="I54" s="16">
        <v>0</v>
      </c>
      <c r="J54" s="14" t="s">
        <v>33</v>
      </c>
      <c r="K54" s="14" t="s">
        <v>40</v>
      </c>
      <c r="L54" s="14" t="s">
        <v>516</v>
      </c>
      <c r="M54" s="14" t="s">
        <v>40</v>
      </c>
      <c r="N54" s="14" t="s">
        <v>35</v>
      </c>
      <c r="O54" s="14" t="s">
        <v>85</v>
      </c>
      <c r="P54" s="14" t="s">
        <v>36</v>
      </c>
      <c r="Q54" s="15">
        <v>778</v>
      </c>
      <c r="R54" s="15" t="s">
        <v>271</v>
      </c>
      <c r="S54" s="14">
        <v>9</v>
      </c>
      <c r="T54" s="28">
        <v>60.99</v>
      </c>
      <c r="U54" s="28">
        <f t="shared" si="5"/>
        <v>548.91</v>
      </c>
      <c r="V54" s="29">
        <f t="shared" si="4"/>
        <v>614.77920000000006</v>
      </c>
      <c r="W54" s="17"/>
      <c r="X54" s="15">
        <v>2017</v>
      </c>
      <c r="Y54" s="18"/>
    </row>
    <row r="55" spans="2:25" ht="131.25" x14ac:dyDescent="0.25">
      <c r="B55" s="13" t="s">
        <v>441</v>
      </c>
      <c r="C55" s="14" t="s">
        <v>27</v>
      </c>
      <c r="D55" s="14" t="s">
        <v>219</v>
      </c>
      <c r="E55" s="14" t="s">
        <v>220</v>
      </c>
      <c r="F55" s="14" t="s">
        <v>221</v>
      </c>
      <c r="G55" s="14" t="s">
        <v>223</v>
      </c>
      <c r="H55" s="15" t="s">
        <v>32</v>
      </c>
      <c r="I55" s="16">
        <v>0</v>
      </c>
      <c r="J55" s="14" t="s">
        <v>33</v>
      </c>
      <c r="K55" s="14" t="s">
        <v>40</v>
      </c>
      <c r="L55" s="14" t="s">
        <v>516</v>
      </c>
      <c r="M55" s="14" t="s">
        <v>40</v>
      </c>
      <c r="N55" s="14" t="s">
        <v>35</v>
      </c>
      <c r="O55" s="14" t="s">
        <v>85</v>
      </c>
      <c r="P55" s="14" t="s">
        <v>36</v>
      </c>
      <c r="Q55" s="15">
        <v>778</v>
      </c>
      <c r="R55" s="15" t="s">
        <v>271</v>
      </c>
      <c r="S55" s="14">
        <v>9</v>
      </c>
      <c r="T55" s="28">
        <v>92.08</v>
      </c>
      <c r="U55" s="28">
        <f t="shared" si="5"/>
        <v>828.72</v>
      </c>
      <c r="V55" s="29">
        <f t="shared" si="4"/>
        <v>928.16640000000007</v>
      </c>
      <c r="W55" s="17"/>
      <c r="X55" s="15">
        <v>2017</v>
      </c>
      <c r="Y55" s="18"/>
    </row>
    <row r="56" spans="2:25" ht="131.25" x14ac:dyDescent="0.25">
      <c r="B56" s="13" t="s">
        <v>442</v>
      </c>
      <c r="C56" s="14" t="s">
        <v>27</v>
      </c>
      <c r="D56" s="14" t="s">
        <v>224</v>
      </c>
      <c r="E56" s="14" t="s">
        <v>225</v>
      </c>
      <c r="F56" s="14" t="s">
        <v>226</v>
      </c>
      <c r="G56" s="14" t="s">
        <v>227</v>
      </c>
      <c r="H56" s="15" t="s">
        <v>32</v>
      </c>
      <c r="I56" s="16">
        <v>0</v>
      </c>
      <c r="J56" s="14" t="s">
        <v>33</v>
      </c>
      <c r="K56" s="14" t="s">
        <v>40</v>
      </c>
      <c r="L56" s="14" t="s">
        <v>516</v>
      </c>
      <c r="M56" s="14" t="s">
        <v>40</v>
      </c>
      <c r="N56" s="14" t="s">
        <v>35</v>
      </c>
      <c r="O56" s="14" t="s">
        <v>85</v>
      </c>
      <c r="P56" s="14" t="s">
        <v>36</v>
      </c>
      <c r="Q56" s="15">
        <v>778</v>
      </c>
      <c r="R56" s="15" t="s">
        <v>271</v>
      </c>
      <c r="S56" s="14">
        <v>10</v>
      </c>
      <c r="T56" s="28">
        <v>1239.02</v>
      </c>
      <c r="U56" s="28">
        <f t="shared" si="5"/>
        <v>12390.2</v>
      </c>
      <c r="V56" s="29">
        <f t="shared" si="4"/>
        <v>13877.024000000001</v>
      </c>
      <c r="W56" s="17"/>
      <c r="X56" s="15">
        <v>2017</v>
      </c>
      <c r="Y56" s="18"/>
    </row>
    <row r="57" spans="2:25" ht="131.25" x14ac:dyDescent="0.25">
      <c r="B57" s="13" t="s">
        <v>443</v>
      </c>
      <c r="C57" s="14" t="s">
        <v>27</v>
      </c>
      <c r="D57" s="14" t="s">
        <v>228</v>
      </c>
      <c r="E57" s="14" t="s">
        <v>225</v>
      </c>
      <c r="F57" s="14" t="s">
        <v>229</v>
      </c>
      <c r="G57" s="14" t="s">
        <v>230</v>
      </c>
      <c r="H57" s="15" t="s">
        <v>32</v>
      </c>
      <c r="I57" s="16">
        <v>0</v>
      </c>
      <c r="J57" s="14" t="s">
        <v>33</v>
      </c>
      <c r="K57" s="14" t="s">
        <v>40</v>
      </c>
      <c r="L57" s="14" t="s">
        <v>516</v>
      </c>
      <c r="M57" s="14" t="s">
        <v>40</v>
      </c>
      <c r="N57" s="14" t="s">
        <v>35</v>
      </c>
      <c r="O57" s="14" t="s">
        <v>85</v>
      </c>
      <c r="P57" s="14" t="s">
        <v>36</v>
      </c>
      <c r="Q57" s="15">
        <v>796</v>
      </c>
      <c r="R57" s="15" t="s">
        <v>99</v>
      </c>
      <c r="S57" s="14">
        <v>16</v>
      </c>
      <c r="T57" s="28">
        <v>1278.0899999999999</v>
      </c>
      <c r="U57" s="28">
        <f t="shared" si="5"/>
        <v>20449.439999999999</v>
      </c>
      <c r="V57" s="29">
        <f t="shared" si="4"/>
        <v>22903.372800000001</v>
      </c>
      <c r="W57" s="17"/>
      <c r="X57" s="15">
        <v>2017</v>
      </c>
      <c r="Y57" s="18"/>
    </row>
    <row r="58" spans="2:25" ht="315" x14ac:dyDescent="0.25">
      <c r="B58" s="13" t="s">
        <v>444</v>
      </c>
      <c r="C58" s="14" t="s">
        <v>27</v>
      </c>
      <c r="D58" s="14" t="s">
        <v>231</v>
      </c>
      <c r="E58" s="14" t="s">
        <v>232</v>
      </c>
      <c r="F58" s="14" t="s">
        <v>233</v>
      </c>
      <c r="G58" s="14" t="s">
        <v>283</v>
      </c>
      <c r="H58" s="15" t="s">
        <v>32</v>
      </c>
      <c r="I58" s="16">
        <v>0</v>
      </c>
      <c r="J58" s="14" t="s">
        <v>33</v>
      </c>
      <c r="K58" s="14" t="s">
        <v>40</v>
      </c>
      <c r="L58" s="14" t="s">
        <v>516</v>
      </c>
      <c r="M58" s="14" t="s">
        <v>40</v>
      </c>
      <c r="N58" s="14" t="s">
        <v>35</v>
      </c>
      <c r="O58" s="14" t="s">
        <v>85</v>
      </c>
      <c r="P58" s="14" t="s">
        <v>36</v>
      </c>
      <c r="Q58" s="15">
        <v>796</v>
      </c>
      <c r="R58" s="15" t="s">
        <v>99</v>
      </c>
      <c r="S58" s="14">
        <v>1</v>
      </c>
      <c r="T58" s="28">
        <v>1399.37</v>
      </c>
      <c r="U58" s="28">
        <f t="shared" si="5"/>
        <v>1399.37</v>
      </c>
      <c r="V58" s="29">
        <f t="shared" si="4"/>
        <v>1567.2944</v>
      </c>
      <c r="W58" s="17"/>
      <c r="X58" s="15">
        <v>2017</v>
      </c>
      <c r="Y58" s="18"/>
    </row>
    <row r="59" spans="2:25" ht="131.25" x14ac:dyDescent="0.25">
      <c r="B59" s="13" t="s">
        <v>445</v>
      </c>
      <c r="C59" s="14" t="s">
        <v>27</v>
      </c>
      <c r="D59" s="14" t="s">
        <v>234</v>
      </c>
      <c r="E59" s="14" t="s">
        <v>145</v>
      </c>
      <c r="F59" s="14" t="s">
        <v>235</v>
      </c>
      <c r="G59" s="14" t="s">
        <v>236</v>
      </c>
      <c r="H59" s="15" t="s">
        <v>32</v>
      </c>
      <c r="I59" s="16">
        <v>0</v>
      </c>
      <c r="J59" s="14" t="s">
        <v>33</v>
      </c>
      <c r="K59" s="14" t="s">
        <v>40</v>
      </c>
      <c r="L59" s="14" t="s">
        <v>516</v>
      </c>
      <c r="M59" s="14" t="s">
        <v>40</v>
      </c>
      <c r="N59" s="14" t="s">
        <v>35</v>
      </c>
      <c r="O59" s="14" t="s">
        <v>85</v>
      </c>
      <c r="P59" s="14" t="s">
        <v>36</v>
      </c>
      <c r="Q59" s="15">
        <v>796</v>
      </c>
      <c r="R59" s="15" t="s">
        <v>99</v>
      </c>
      <c r="S59" s="14">
        <v>11</v>
      </c>
      <c r="T59" s="28">
        <v>120.06</v>
      </c>
      <c r="U59" s="28">
        <f t="shared" si="5"/>
        <v>1320.66</v>
      </c>
      <c r="V59" s="29">
        <f t="shared" si="4"/>
        <v>1479.1392000000003</v>
      </c>
      <c r="W59" s="17"/>
      <c r="X59" s="15">
        <v>2017</v>
      </c>
      <c r="Y59" s="18"/>
    </row>
    <row r="60" spans="2:25" ht="236.25" x14ac:dyDescent="0.25">
      <c r="B60" s="13" t="s">
        <v>446</v>
      </c>
      <c r="C60" s="14" t="s">
        <v>27</v>
      </c>
      <c r="D60" s="14" t="s">
        <v>237</v>
      </c>
      <c r="E60" s="14" t="s">
        <v>238</v>
      </c>
      <c r="F60" s="14" t="s">
        <v>239</v>
      </c>
      <c r="G60" s="14" t="s">
        <v>240</v>
      </c>
      <c r="H60" s="15" t="s">
        <v>32</v>
      </c>
      <c r="I60" s="16">
        <v>0</v>
      </c>
      <c r="J60" s="14" t="s">
        <v>33</v>
      </c>
      <c r="K60" s="14" t="s">
        <v>40</v>
      </c>
      <c r="L60" s="14" t="s">
        <v>516</v>
      </c>
      <c r="M60" s="14" t="s">
        <v>40</v>
      </c>
      <c r="N60" s="14" t="s">
        <v>35</v>
      </c>
      <c r="O60" s="14" t="s">
        <v>85</v>
      </c>
      <c r="P60" s="14" t="s">
        <v>36</v>
      </c>
      <c r="Q60" s="15">
        <v>796</v>
      </c>
      <c r="R60" s="15" t="s">
        <v>99</v>
      </c>
      <c r="S60" s="14">
        <v>10</v>
      </c>
      <c r="T60" s="28">
        <v>781.82</v>
      </c>
      <c r="U60" s="28">
        <f t="shared" si="5"/>
        <v>7818.2000000000007</v>
      </c>
      <c r="V60" s="29">
        <f t="shared" si="4"/>
        <v>8756.3840000000018</v>
      </c>
      <c r="W60" s="17"/>
      <c r="X60" s="15">
        <v>2017</v>
      </c>
      <c r="Y60" s="18"/>
    </row>
    <row r="61" spans="2:25" ht="131.25" x14ac:dyDescent="0.25">
      <c r="B61" s="13" t="s">
        <v>447</v>
      </c>
      <c r="C61" s="14" t="s">
        <v>27</v>
      </c>
      <c r="D61" s="14" t="s">
        <v>241</v>
      </c>
      <c r="E61" s="14" t="s">
        <v>242</v>
      </c>
      <c r="F61" s="14" t="s">
        <v>239</v>
      </c>
      <c r="G61" s="14" t="s">
        <v>243</v>
      </c>
      <c r="H61" s="15" t="s">
        <v>32</v>
      </c>
      <c r="I61" s="16">
        <v>0</v>
      </c>
      <c r="J61" s="14" t="s">
        <v>33</v>
      </c>
      <c r="K61" s="14" t="s">
        <v>40</v>
      </c>
      <c r="L61" s="14" t="s">
        <v>516</v>
      </c>
      <c r="M61" s="14" t="s">
        <v>40</v>
      </c>
      <c r="N61" s="14" t="s">
        <v>35</v>
      </c>
      <c r="O61" s="14" t="s">
        <v>85</v>
      </c>
      <c r="P61" s="14" t="s">
        <v>36</v>
      </c>
      <c r="Q61" s="15">
        <v>796</v>
      </c>
      <c r="R61" s="15" t="s">
        <v>99</v>
      </c>
      <c r="S61" s="14">
        <v>4</v>
      </c>
      <c r="T61" s="28">
        <v>1664.91</v>
      </c>
      <c r="U61" s="28">
        <f t="shared" si="5"/>
        <v>6659.64</v>
      </c>
      <c r="V61" s="29">
        <f t="shared" si="4"/>
        <v>7458.796800000001</v>
      </c>
      <c r="W61" s="17"/>
      <c r="X61" s="15">
        <v>2017</v>
      </c>
      <c r="Y61" s="18"/>
    </row>
    <row r="62" spans="2:25" ht="131.25" x14ac:dyDescent="0.25">
      <c r="B62" s="13" t="s">
        <v>448</v>
      </c>
      <c r="C62" s="14" t="s">
        <v>27</v>
      </c>
      <c r="D62" s="14" t="s">
        <v>244</v>
      </c>
      <c r="E62" s="14" t="s">
        <v>245</v>
      </c>
      <c r="F62" s="14" t="s">
        <v>246</v>
      </c>
      <c r="G62" s="14" t="s">
        <v>247</v>
      </c>
      <c r="H62" s="15" t="s">
        <v>32</v>
      </c>
      <c r="I62" s="16">
        <v>0</v>
      </c>
      <c r="J62" s="14" t="s">
        <v>33</v>
      </c>
      <c r="K62" s="14" t="s">
        <v>40</v>
      </c>
      <c r="L62" s="14" t="s">
        <v>516</v>
      </c>
      <c r="M62" s="14" t="s">
        <v>40</v>
      </c>
      <c r="N62" s="14" t="s">
        <v>35</v>
      </c>
      <c r="O62" s="14" t="s">
        <v>85</v>
      </c>
      <c r="P62" s="14" t="s">
        <v>36</v>
      </c>
      <c r="Q62" s="15">
        <v>796</v>
      </c>
      <c r="R62" s="15" t="s">
        <v>99</v>
      </c>
      <c r="S62" s="14">
        <v>10</v>
      </c>
      <c r="T62" s="28">
        <v>1373.56</v>
      </c>
      <c r="U62" s="28">
        <f t="shared" si="5"/>
        <v>13735.599999999999</v>
      </c>
      <c r="V62" s="29">
        <f t="shared" si="4"/>
        <v>15383.871999999999</v>
      </c>
      <c r="W62" s="17"/>
      <c r="X62" s="15">
        <v>2017</v>
      </c>
      <c r="Y62" s="18"/>
    </row>
    <row r="63" spans="2:25" ht="131.25" x14ac:dyDescent="0.25">
      <c r="B63" s="13" t="s">
        <v>449</v>
      </c>
      <c r="C63" s="14" t="s">
        <v>27</v>
      </c>
      <c r="D63" s="14" t="s">
        <v>248</v>
      </c>
      <c r="E63" s="14" t="s">
        <v>146</v>
      </c>
      <c r="F63" s="14" t="s">
        <v>249</v>
      </c>
      <c r="G63" s="14" t="s">
        <v>250</v>
      </c>
      <c r="H63" s="15" t="s">
        <v>32</v>
      </c>
      <c r="I63" s="16">
        <v>0</v>
      </c>
      <c r="J63" s="14" t="s">
        <v>33</v>
      </c>
      <c r="K63" s="14" t="s">
        <v>40</v>
      </c>
      <c r="L63" s="14" t="s">
        <v>516</v>
      </c>
      <c r="M63" s="14" t="s">
        <v>40</v>
      </c>
      <c r="N63" s="14" t="s">
        <v>35</v>
      </c>
      <c r="O63" s="14" t="s">
        <v>85</v>
      </c>
      <c r="P63" s="14" t="s">
        <v>36</v>
      </c>
      <c r="Q63" s="15">
        <v>796</v>
      </c>
      <c r="R63" s="15" t="s">
        <v>99</v>
      </c>
      <c r="S63" s="14">
        <v>8</v>
      </c>
      <c r="T63" s="28">
        <v>92.37</v>
      </c>
      <c r="U63" s="28">
        <f t="shared" si="5"/>
        <v>738.96</v>
      </c>
      <c r="V63" s="29">
        <f t="shared" si="4"/>
        <v>827.63520000000017</v>
      </c>
      <c r="W63" s="17"/>
      <c r="X63" s="15">
        <v>2017</v>
      </c>
      <c r="Y63" s="18"/>
    </row>
    <row r="64" spans="2:25" ht="131.25" x14ac:dyDescent="0.25">
      <c r="B64" s="13" t="s">
        <v>450</v>
      </c>
      <c r="C64" s="14" t="s">
        <v>27</v>
      </c>
      <c r="D64" s="14" t="s">
        <v>251</v>
      </c>
      <c r="E64" s="14" t="s">
        <v>147</v>
      </c>
      <c r="F64" s="14" t="s">
        <v>252</v>
      </c>
      <c r="G64" s="14" t="s">
        <v>253</v>
      </c>
      <c r="H64" s="15" t="s">
        <v>32</v>
      </c>
      <c r="I64" s="16">
        <v>0</v>
      </c>
      <c r="J64" s="14" t="s">
        <v>33</v>
      </c>
      <c r="K64" s="14" t="s">
        <v>40</v>
      </c>
      <c r="L64" s="14" t="s">
        <v>516</v>
      </c>
      <c r="M64" s="14" t="s">
        <v>40</v>
      </c>
      <c r="N64" s="14" t="s">
        <v>35</v>
      </c>
      <c r="O64" s="14" t="s">
        <v>85</v>
      </c>
      <c r="P64" s="14" t="s">
        <v>36</v>
      </c>
      <c r="Q64" s="15">
        <v>796</v>
      </c>
      <c r="R64" s="15" t="s">
        <v>99</v>
      </c>
      <c r="S64" s="14">
        <v>75</v>
      </c>
      <c r="T64" s="28">
        <v>15.19</v>
      </c>
      <c r="U64" s="28">
        <f t="shared" si="5"/>
        <v>1139.25</v>
      </c>
      <c r="V64" s="29">
        <f t="shared" si="4"/>
        <v>1275.96</v>
      </c>
      <c r="W64" s="17"/>
      <c r="X64" s="15">
        <v>2017</v>
      </c>
      <c r="Y64" s="18"/>
    </row>
    <row r="65" spans="1:39" ht="131.25" x14ac:dyDescent="0.25">
      <c r="B65" s="13" t="s">
        <v>451</v>
      </c>
      <c r="C65" s="14" t="s">
        <v>27</v>
      </c>
      <c r="D65" s="14" t="s">
        <v>254</v>
      </c>
      <c r="E65" s="14" t="s">
        <v>148</v>
      </c>
      <c r="F65" s="14" t="s">
        <v>255</v>
      </c>
      <c r="G65" s="14" t="s">
        <v>256</v>
      </c>
      <c r="H65" s="15" t="s">
        <v>32</v>
      </c>
      <c r="I65" s="16">
        <v>0</v>
      </c>
      <c r="J65" s="14" t="s">
        <v>33</v>
      </c>
      <c r="K65" s="14" t="s">
        <v>40</v>
      </c>
      <c r="L65" s="14" t="s">
        <v>516</v>
      </c>
      <c r="M65" s="14" t="s">
        <v>40</v>
      </c>
      <c r="N65" s="14" t="s">
        <v>35</v>
      </c>
      <c r="O65" s="14" t="s">
        <v>85</v>
      </c>
      <c r="P65" s="14" t="s">
        <v>36</v>
      </c>
      <c r="Q65" s="15">
        <v>796</v>
      </c>
      <c r="R65" s="15" t="s">
        <v>99</v>
      </c>
      <c r="S65" s="14">
        <v>2</v>
      </c>
      <c r="T65" s="28">
        <v>110.04</v>
      </c>
      <c r="U65" s="28">
        <f t="shared" si="5"/>
        <v>220.08</v>
      </c>
      <c r="V65" s="29">
        <f t="shared" si="4"/>
        <v>246.48960000000002</v>
      </c>
      <c r="W65" s="17"/>
      <c r="X65" s="15">
        <v>2017</v>
      </c>
      <c r="Y65" s="18"/>
    </row>
    <row r="66" spans="1:39" ht="131.25" x14ac:dyDescent="0.25">
      <c r="B66" s="13" t="s">
        <v>452</v>
      </c>
      <c r="C66" s="14" t="s">
        <v>27</v>
      </c>
      <c r="D66" s="14" t="s">
        <v>257</v>
      </c>
      <c r="E66" s="14" t="s">
        <v>258</v>
      </c>
      <c r="F66" s="14" t="s">
        <v>259</v>
      </c>
      <c r="G66" s="14" t="s">
        <v>260</v>
      </c>
      <c r="H66" s="15" t="s">
        <v>32</v>
      </c>
      <c r="I66" s="16">
        <v>0</v>
      </c>
      <c r="J66" s="14" t="s">
        <v>33</v>
      </c>
      <c r="K66" s="14" t="s">
        <v>40</v>
      </c>
      <c r="L66" s="14" t="s">
        <v>516</v>
      </c>
      <c r="M66" s="14" t="s">
        <v>40</v>
      </c>
      <c r="N66" s="14" t="s">
        <v>35</v>
      </c>
      <c r="O66" s="14" t="s">
        <v>85</v>
      </c>
      <c r="P66" s="14" t="s">
        <v>36</v>
      </c>
      <c r="Q66" s="15">
        <v>796</v>
      </c>
      <c r="R66" s="15" t="s">
        <v>99</v>
      </c>
      <c r="S66" s="14">
        <v>20</v>
      </c>
      <c r="T66" s="28">
        <v>146.44999999999999</v>
      </c>
      <c r="U66" s="28">
        <f t="shared" si="5"/>
        <v>2929</v>
      </c>
      <c r="V66" s="29">
        <f t="shared" si="4"/>
        <v>3280.4800000000005</v>
      </c>
      <c r="W66" s="17"/>
      <c r="X66" s="15">
        <v>2017</v>
      </c>
      <c r="Y66" s="18"/>
    </row>
    <row r="67" spans="1:39" ht="131.25" x14ac:dyDescent="0.25">
      <c r="B67" s="13" t="s">
        <v>453</v>
      </c>
      <c r="C67" s="14" t="s">
        <v>27</v>
      </c>
      <c r="D67" s="14" t="s">
        <v>261</v>
      </c>
      <c r="E67" s="14" t="s">
        <v>149</v>
      </c>
      <c r="F67" s="14" t="s">
        <v>214</v>
      </c>
      <c r="G67" s="14" t="s">
        <v>262</v>
      </c>
      <c r="H67" s="15" t="s">
        <v>32</v>
      </c>
      <c r="I67" s="16">
        <v>0</v>
      </c>
      <c r="J67" s="14" t="s">
        <v>33</v>
      </c>
      <c r="K67" s="14" t="s">
        <v>40</v>
      </c>
      <c r="L67" s="14" t="s">
        <v>516</v>
      </c>
      <c r="M67" s="14" t="s">
        <v>40</v>
      </c>
      <c r="N67" s="14" t="s">
        <v>35</v>
      </c>
      <c r="O67" s="14" t="s">
        <v>85</v>
      </c>
      <c r="P67" s="14" t="s">
        <v>36</v>
      </c>
      <c r="Q67" s="15">
        <v>778</v>
      </c>
      <c r="R67" s="15" t="s">
        <v>271</v>
      </c>
      <c r="S67" s="14">
        <v>1</v>
      </c>
      <c r="T67" s="28">
        <v>195.3</v>
      </c>
      <c r="U67" s="28">
        <f t="shared" si="5"/>
        <v>195.3</v>
      </c>
      <c r="V67" s="29">
        <f t="shared" si="4"/>
        <v>218.73600000000005</v>
      </c>
      <c r="W67" s="17"/>
      <c r="X67" s="15">
        <v>2017</v>
      </c>
      <c r="Y67" s="18"/>
    </row>
    <row r="68" spans="1:39" ht="131.25" x14ac:dyDescent="0.25">
      <c r="B68" s="13" t="s">
        <v>454</v>
      </c>
      <c r="C68" s="14" t="s">
        <v>27</v>
      </c>
      <c r="D68" s="14" t="s">
        <v>263</v>
      </c>
      <c r="E68" s="14" t="s">
        <v>150</v>
      </c>
      <c r="F68" s="14" t="s">
        <v>264</v>
      </c>
      <c r="G68" s="14" t="s">
        <v>265</v>
      </c>
      <c r="H68" s="15" t="s">
        <v>32</v>
      </c>
      <c r="I68" s="16">
        <v>0</v>
      </c>
      <c r="J68" s="14" t="s">
        <v>33</v>
      </c>
      <c r="K68" s="14" t="s">
        <v>40</v>
      </c>
      <c r="L68" s="14" t="s">
        <v>516</v>
      </c>
      <c r="M68" s="14" t="s">
        <v>40</v>
      </c>
      <c r="N68" s="14" t="s">
        <v>35</v>
      </c>
      <c r="O68" s="14" t="s">
        <v>85</v>
      </c>
      <c r="P68" s="14" t="s">
        <v>36</v>
      </c>
      <c r="Q68" s="15">
        <v>796</v>
      </c>
      <c r="R68" s="15" t="s">
        <v>99</v>
      </c>
      <c r="S68" s="14">
        <v>20</v>
      </c>
      <c r="T68" s="28">
        <v>132.91</v>
      </c>
      <c r="U68" s="28">
        <f t="shared" si="5"/>
        <v>2658.2</v>
      </c>
      <c r="V68" s="29">
        <f t="shared" si="4"/>
        <v>2977.1840000000002</v>
      </c>
      <c r="W68" s="17"/>
      <c r="X68" s="15">
        <v>2017</v>
      </c>
      <c r="Y68" s="18"/>
    </row>
    <row r="69" spans="1:39" ht="131.25" x14ac:dyDescent="0.25">
      <c r="B69" s="13" t="s">
        <v>455</v>
      </c>
      <c r="C69" s="14" t="s">
        <v>27</v>
      </c>
      <c r="D69" s="14" t="s">
        <v>266</v>
      </c>
      <c r="E69" s="14" t="s">
        <v>151</v>
      </c>
      <c r="F69" s="14" t="s">
        <v>267</v>
      </c>
      <c r="G69" s="14" t="s">
        <v>268</v>
      </c>
      <c r="H69" s="15" t="s">
        <v>32</v>
      </c>
      <c r="I69" s="16">
        <v>0</v>
      </c>
      <c r="J69" s="14" t="s">
        <v>33</v>
      </c>
      <c r="K69" s="14" t="s">
        <v>40</v>
      </c>
      <c r="L69" s="14" t="s">
        <v>516</v>
      </c>
      <c r="M69" s="14" t="s">
        <v>40</v>
      </c>
      <c r="N69" s="14" t="s">
        <v>35</v>
      </c>
      <c r="O69" s="14" t="s">
        <v>85</v>
      </c>
      <c r="P69" s="14" t="s">
        <v>36</v>
      </c>
      <c r="Q69" s="15">
        <v>796</v>
      </c>
      <c r="R69" s="15" t="s">
        <v>99</v>
      </c>
      <c r="S69" s="14">
        <v>19</v>
      </c>
      <c r="T69" s="28">
        <v>41.36</v>
      </c>
      <c r="U69" s="28">
        <f t="shared" si="5"/>
        <v>785.84</v>
      </c>
      <c r="V69" s="29">
        <f t="shared" si="4"/>
        <v>880.14080000000013</v>
      </c>
      <c r="W69" s="17"/>
      <c r="X69" s="15">
        <v>2017</v>
      </c>
      <c r="Y69" s="18"/>
    </row>
    <row r="70" spans="1:39" ht="131.25" x14ac:dyDescent="0.25">
      <c r="B70" s="13" t="s">
        <v>456</v>
      </c>
      <c r="C70" s="14" t="s">
        <v>27</v>
      </c>
      <c r="D70" s="14" t="s">
        <v>276</v>
      </c>
      <c r="E70" s="14" t="s">
        <v>277</v>
      </c>
      <c r="F70" s="14" t="s">
        <v>278</v>
      </c>
      <c r="G70" s="14" t="s">
        <v>289</v>
      </c>
      <c r="H70" s="15" t="s">
        <v>32</v>
      </c>
      <c r="I70" s="16">
        <v>30</v>
      </c>
      <c r="J70" s="14" t="s">
        <v>33</v>
      </c>
      <c r="K70" s="14" t="s">
        <v>40</v>
      </c>
      <c r="L70" s="14" t="s">
        <v>520</v>
      </c>
      <c r="M70" s="14" t="s">
        <v>40</v>
      </c>
      <c r="N70" s="14" t="s">
        <v>35</v>
      </c>
      <c r="O70" s="14" t="s">
        <v>85</v>
      </c>
      <c r="P70" s="14" t="s">
        <v>36</v>
      </c>
      <c r="Q70" s="15">
        <v>796</v>
      </c>
      <c r="R70" s="15" t="s">
        <v>99</v>
      </c>
      <c r="S70" s="14">
        <v>1813</v>
      </c>
      <c r="T70" s="28">
        <v>54</v>
      </c>
      <c r="U70" s="28">
        <v>0</v>
      </c>
      <c r="V70" s="29">
        <f>U70*1.12</f>
        <v>0</v>
      </c>
      <c r="W70" s="17" t="s">
        <v>284</v>
      </c>
      <c r="X70" s="15">
        <v>2017</v>
      </c>
      <c r="Y70" s="18"/>
    </row>
    <row r="71" spans="1:39" ht="131.25" x14ac:dyDescent="0.25">
      <c r="A71" s="46"/>
      <c r="B71" s="56" t="s">
        <v>541</v>
      </c>
      <c r="C71" s="57" t="s">
        <v>27</v>
      </c>
      <c r="D71" s="57" t="s">
        <v>276</v>
      </c>
      <c r="E71" s="57" t="s">
        <v>277</v>
      </c>
      <c r="F71" s="57" t="s">
        <v>278</v>
      </c>
      <c r="G71" s="57" t="s">
        <v>289</v>
      </c>
      <c r="H71" s="58" t="s">
        <v>32</v>
      </c>
      <c r="I71" s="59">
        <v>0</v>
      </c>
      <c r="J71" s="57" t="s">
        <v>33</v>
      </c>
      <c r="K71" s="57" t="s">
        <v>40</v>
      </c>
      <c r="L71" s="57" t="s">
        <v>520</v>
      </c>
      <c r="M71" s="57" t="s">
        <v>40</v>
      </c>
      <c r="N71" s="57" t="s">
        <v>35</v>
      </c>
      <c r="O71" s="57" t="s">
        <v>85</v>
      </c>
      <c r="P71" s="57" t="s">
        <v>36</v>
      </c>
      <c r="Q71" s="58">
        <v>796</v>
      </c>
      <c r="R71" s="58" t="s">
        <v>99</v>
      </c>
      <c r="S71" s="57">
        <v>1813</v>
      </c>
      <c r="T71" s="69">
        <v>22.57</v>
      </c>
      <c r="U71" s="69">
        <f>T71*S71</f>
        <v>40919.410000000003</v>
      </c>
      <c r="V71" s="70">
        <f>U71*1.12</f>
        <v>45829.739200000011</v>
      </c>
      <c r="W71" s="60"/>
      <c r="X71" s="58">
        <v>2017</v>
      </c>
      <c r="Y71" s="61" t="s">
        <v>563</v>
      </c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</row>
    <row r="72" spans="1:39" ht="157.5" x14ac:dyDescent="0.25">
      <c r="B72" s="13" t="s">
        <v>457</v>
      </c>
      <c r="C72" s="14" t="s">
        <v>27</v>
      </c>
      <c r="D72" s="14" t="s">
        <v>279</v>
      </c>
      <c r="E72" s="14" t="s">
        <v>274</v>
      </c>
      <c r="F72" s="14" t="s">
        <v>280</v>
      </c>
      <c r="G72" s="14" t="s">
        <v>288</v>
      </c>
      <c r="H72" s="15" t="s">
        <v>32</v>
      </c>
      <c r="I72" s="16">
        <v>30</v>
      </c>
      <c r="J72" s="14" t="s">
        <v>33</v>
      </c>
      <c r="K72" s="14" t="s">
        <v>40</v>
      </c>
      <c r="L72" s="14" t="s">
        <v>520</v>
      </c>
      <c r="M72" s="14" t="s">
        <v>40</v>
      </c>
      <c r="N72" s="14" t="s">
        <v>35</v>
      </c>
      <c r="O72" s="14" t="s">
        <v>85</v>
      </c>
      <c r="P72" s="14" t="s">
        <v>36</v>
      </c>
      <c r="Q72" s="15">
        <v>796</v>
      </c>
      <c r="R72" s="15" t="s">
        <v>99</v>
      </c>
      <c r="S72" s="14">
        <v>16</v>
      </c>
      <c r="T72" s="28">
        <v>650</v>
      </c>
      <c r="U72" s="28">
        <v>0</v>
      </c>
      <c r="V72" s="29">
        <f t="shared" ref="V72:V74" si="6">U72*1.12</f>
        <v>0</v>
      </c>
      <c r="W72" s="17" t="s">
        <v>284</v>
      </c>
      <c r="X72" s="15">
        <v>2017</v>
      </c>
      <c r="Y72" s="18"/>
    </row>
    <row r="73" spans="1:39" ht="157.5" x14ac:dyDescent="0.25">
      <c r="A73" s="46"/>
      <c r="B73" s="56" t="s">
        <v>542</v>
      </c>
      <c r="C73" s="57" t="s">
        <v>27</v>
      </c>
      <c r="D73" s="57" t="s">
        <v>279</v>
      </c>
      <c r="E73" s="57" t="s">
        <v>274</v>
      </c>
      <c r="F73" s="57" t="s">
        <v>280</v>
      </c>
      <c r="G73" s="57" t="s">
        <v>288</v>
      </c>
      <c r="H73" s="58" t="s">
        <v>32</v>
      </c>
      <c r="I73" s="59">
        <v>0</v>
      </c>
      <c r="J73" s="57" t="s">
        <v>33</v>
      </c>
      <c r="K73" s="57" t="s">
        <v>40</v>
      </c>
      <c r="L73" s="57" t="s">
        <v>520</v>
      </c>
      <c r="M73" s="57" t="s">
        <v>40</v>
      </c>
      <c r="N73" s="57" t="s">
        <v>35</v>
      </c>
      <c r="O73" s="57" t="s">
        <v>85</v>
      </c>
      <c r="P73" s="57" t="s">
        <v>36</v>
      </c>
      <c r="Q73" s="58">
        <v>796</v>
      </c>
      <c r="R73" s="58" t="s">
        <v>99</v>
      </c>
      <c r="S73" s="57">
        <v>16</v>
      </c>
      <c r="T73" s="69">
        <v>1991.1</v>
      </c>
      <c r="U73" s="69">
        <f>T73*S73</f>
        <v>31857.599999999999</v>
      </c>
      <c r="V73" s="70">
        <f t="shared" si="6"/>
        <v>35680.512000000002</v>
      </c>
      <c r="W73" s="60"/>
      <c r="X73" s="58">
        <v>2017</v>
      </c>
      <c r="Y73" s="61" t="s">
        <v>563</v>
      </c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</row>
    <row r="74" spans="1:39" ht="157.5" x14ac:dyDescent="0.25">
      <c r="B74" s="13" t="s">
        <v>458</v>
      </c>
      <c r="C74" s="14" t="s">
        <v>27</v>
      </c>
      <c r="D74" s="14" t="s">
        <v>281</v>
      </c>
      <c r="E74" s="14" t="s">
        <v>275</v>
      </c>
      <c r="F74" s="14" t="s">
        <v>282</v>
      </c>
      <c r="G74" s="14" t="s">
        <v>287</v>
      </c>
      <c r="H74" s="15" t="s">
        <v>32</v>
      </c>
      <c r="I74" s="16">
        <v>30</v>
      </c>
      <c r="J74" s="14" t="s">
        <v>33</v>
      </c>
      <c r="K74" s="14" t="s">
        <v>40</v>
      </c>
      <c r="L74" s="14" t="s">
        <v>93</v>
      </c>
      <c r="M74" s="14" t="s">
        <v>40</v>
      </c>
      <c r="N74" s="14" t="s">
        <v>35</v>
      </c>
      <c r="O74" s="14" t="s">
        <v>85</v>
      </c>
      <c r="P74" s="14" t="s">
        <v>36</v>
      </c>
      <c r="Q74" s="15">
        <v>796</v>
      </c>
      <c r="R74" s="15" t="s">
        <v>99</v>
      </c>
      <c r="S74" s="14">
        <v>1422</v>
      </c>
      <c r="T74" s="28">
        <v>35</v>
      </c>
      <c r="U74" s="28">
        <v>0</v>
      </c>
      <c r="V74" s="29">
        <f t="shared" si="6"/>
        <v>0</v>
      </c>
      <c r="W74" s="17" t="s">
        <v>284</v>
      </c>
      <c r="X74" s="15">
        <v>2017</v>
      </c>
      <c r="Y74" s="18"/>
    </row>
    <row r="75" spans="1:39" ht="131.25" x14ac:dyDescent="0.25">
      <c r="A75" s="46"/>
      <c r="B75" s="56" t="s">
        <v>543</v>
      </c>
      <c r="C75" s="57" t="s">
        <v>27</v>
      </c>
      <c r="D75" s="57" t="s">
        <v>544</v>
      </c>
      <c r="E75" s="57" t="s">
        <v>545</v>
      </c>
      <c r="F75" s="57" t="s">
        <v>546</v>
      </c>
      <c r="G75" s="57" t="s">
        <v>566</v>
      </c>
      <c r="H75" s="58" t="s">
        <v>32</v>
      </c>
      <c r="I75" s="59">
        <v>0</v>
      </c>
      <c r="J75" s="57" t="s">
        <v>33</v>
      </c>
      <c r="K75" s="57" t="s">
        <v>40</v>
      </c>
      <c r="L75" s="57" t="s">
        <v>93</v>
      </c>
      <c r="M75" s="57" t="s">
        <v>40</v>
      </c>
      <c r="N75" s="57" t="s">
        <v>35</v>
      </c>
      <c r="O75" s="57" t="s">
        <v>85</v>
      </c>
      <c r="P75" s="57" t="s">
        <v>36</v>
      </c>
      <c r="Q75" s="58">
        <v>796</v>
      </c>
      <c r="R75" s="58" t="s">
        <v>99</v>
      </c>
      <c r="S75" s="57">
        <v>1422</v>
      </c>
      <c r="T75" s="69">
        <v>26.17</v>
      </c>
      <c r="U75" s="69">
        <f>T75*S75</f>
        <v>37213.740000000005</v>
      </c>
      <c r="V75" s="70">
        <f>U75*1.12</f>
        <v>41679.388800000008</v>
      </c>
      <c r="W75" s="60"/>
      <c r="X75" s="58">
        <v>2017</v>
      </c>
      <c r="Y75" s="61" t="s">
        <v>567</v>
      </c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</row>
    <row r="76" spans="1:39" ht="131.25" x14ac:dyDescent="0.25">
      <c r="B76" s="13" t="s">
        <v>459</v>
      </c>
      <c r="C76" s="14" t="s">
        <v>27</v>
      </c>
      <c r="D76" s="14" t="s">
        <v>303</v>
      </c>
      <c r="E76" s="14" t="s">
        <v>304</v>
      </c>
      <c r="F76" s="14" t="s">
        <v>305</v>
      </c>
      <c r="G76" s="14"/>
      <c r="H76" s="15" t="s">
        <v>32</v>
      </c>
      <c r="I76" s="16">
        <v>0</v>
      </c>
      <c r="J76" s="14" t="s">
        <v>33</v>
      </c>
      <c r="K76" s="14" t="s">
        <v>40</v>
      </c>
      <c r="L76" s="14" t="s">
        <v>34</v>
      </c>
      <c r="M76" s="14" t="s">
        <v>40</v>
      </c>
      <c r="N76" s="14" t="s">
        <v>35</v>
      </c>
      <c r="O76" s="14" t="s">
        <v>85</v>
      </c>
      <c r="P76" s="14" t="s">
        <v>36</v>
      </c>
      <c r="Q76" s="15">
        <v>868</v>
      </c>
      <c r="R76" s="15" t="s">
        <v>329</v>
      </c>
      <c r="S76" s="14">
        <v>186</v>
      </c>
      <c r="T76" s="28">
        <v>566</v>
      </c>
      <c r="U76" s="28">
        <v>0</v>
      </c>
      <c r="V76" s="29">
        <f>U76*1.12</f>
        <v>0</v>
      </c>
      <c r="W76" s="17"/>
      <c r="X76" s="15">
        <v>2017</v>
      </c>
      <c r="Y76" s="18"/>
    </row>
    <row r="77" spans="1:39" ht="131.25" x14ac:dyDescent="0.25">
      <c r="A77" s="46"/>
      <c r="B77" s="56" t="s">
        <v>547</v>
      </c>
      <c r="C77" s="57" t="s">
        <v>27</v>
      </c>
      <c r="D77" s="57" t="s">
        <v>303</v>
      </c>
      <c r="E77" s="57" t="s">
        <v>304</v>
      </c>
      <c r="F77" s="57" t="s">
        <v>305</v>
      </c>
      <c r="G77" s="57"/>
      <c r="H77" s="58" t="s">
        <v>32</v>
      </c>
      <c r="I77" s="59">
        <v>0</v>
      </c>
      <c r="J77" s="57" t="s">
        <v>33</v>
      </c>
      <c r="K77" s="57" t="s">
        <v>40</v>
      </c>
      <c r="L77" s="57" t="s">
        <v>34</v>
      </c>
      <c r="M77" s="57" t="s">
        <v>40</v>
      </c>
      <c r="N77" s="57" t="s">
        <v>35</v>
      </c>
      <c r="O77" s="57" t="s">
        <v>85</v>
      </c>
      <c r="P77" s="57" t="s">
        <v>36</v>
      </c>
      <c r="Q77" s="58">
        <v>868</v>
      </c>
      <c r="R77" s="58" t="s">
        <v>329</v>
      </c>
      <c r="S77" s="57">
        <v>186</v>
      </c>
      <c r="T77" s="69">
        <v>446.43</v>
      </c>
      <c r="U77" s="69">
        <f>T77*S77</f>
        <v>83035.98</v>
      </c>
      <c r="V77" s="70">
        <f>U77*1.12</f>
        <v>93000.297600000005</v>
      </c>
      <c r="W77" s="60"/>
      <c r="X77" s="58">
        <v>2017</v>
      </c>
      <c r="Y77" s="61" t="s">
        <v>539</v>
      </c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</row>
    <row r="78" spans="1:39" ht="236.25" x14ac:dyDescent="0.25">
      <c r="B78" s="13" t="s">
        <v>460</v>
      </c>
      <c r="C78" s="14" t="s">
        <v>27</v>
      </c>
      <c r="D78" s="14" t="s">
        <v>306</v>
      </c>
      <c r="E78" s="14" t="s">
        <v>307</v>
      </c>
      <c r="F78" s="14" t="s">
        <v>308</v>
      </c>
      <c r="G78" s="14" t="s">
        <v>309</v>
      </c>
      <c r="H78" s="15" t="s">
        <v>32</v>
      </c>
      <c r="I78" s="16">
        <v>0</v>
      </c>
      <c r="J78" s="14" t="s">
        <v>33</v>
      </c>
      <c r="K78" s="14" t="s">
        <v>40</v>
      </c>
      <c r="L78" s="14" t="s">
        <v>514</v>
      </c>
      <c r="M78" s="14" t="s">
        <v>40</v>
      </c>
      <c r="N78" s="14" t="s">
        <v>35</v>
      </c>
      <c r="O78" s="14" t="s">
        <v>85</v>
      </c>
      <c r="P78" s="14" t="s">
        <v>36</v>
      </c>
      <c r="Q78" s="15">
        <v>839</v>
      </c>
      <c r="R78" s="15" t="s">
        <v>331</v>
      </c>
      <c r="S78" s="14">
        <v>4</v>
      </c>
      <c r="T78" s="28">
        <v>14533.87</v>
      </c>
      <c r="U78" s="28">
        <v>0</v>
      </c>
      <c r="V78" s="29">
        <f t="shared" ref="V78:V86" si="7">U78*1.12</f>
        <v>0</v>
      </c>
      <c r="W78" s="17"/>
      <c r="X78" s="15">
        <v>2017</v>
      </c>
      <c r="Y78" s="18"/>
    </row>
    <row r="79" spans="1:39" ht="236.25" x14ac:dyDescent="0.25">
      <c r="A79" s="46"/>
      <c r="B79" s="56" t="s">
        <v>548</v>
      </c>
      <c r="C79" s="57" t="s">
        <v>27</v>
      </c>
      <c r="D79" s="57" t="s">
        <v>306</v>
      </c>
      <c r="E79" s="57" t="s">
        <v>307</v>
      </c>
      <c r="F79" s="57" t="s">
        <v>308</v>
      </c>
      <c r="G79" s="57" t="s">
        <v>309</v>
      </c>
      <c r="H79" s="58" t="s">
        <v>32</v>
      </c>
      <c r="I79" s="59">
        <v>0</v>
      </c>
      <c r="J79" s="57" t="s">
        <v>33</v>
      </c>
      <c r="K79" s="57" t="s">
        <v>40</v>
      </c>
      <c r="L79" s="57" t="s">
        <v>514</v>
      </c>
      <c r="M79" s="57" t="s">
        <v>40</v>
      </c>
      <c r="N79" s="57" t="s">
        <v>35</v>
      </c>
      <c r="O79" s="57" t="s">
        <v>85</v>
      </c>
      <c r="P79" s="57" t="s">
        <v>36</v>
      </c>
      <c r="Q79" s="58">
        <v>839</v>
      </c>
      <c r="R79" s="58" t="s">
        <v>331</v>
      </c>
      <c r="S79" s="57">
        <v>4</v>
      </c>
      <c r="T79" s="69">
        <v>9850.25</v>
      </c>
      <c r="U79" s="69">
        <f t="shared" ref="U79:U86" si="8">T79*S79</f>
        <v>39401</v>
      </c>
      <c r="V79" s="70">
        <f t="shared" si="7"/>
        <v>44129.120000000003</v>
      </c>
      <c r="W79" s="60"/>
      <c r="X79" s="58">
        <v>2017</v>
      </c>
      <c r="Y79" s="61" t="s">
        <v>539</v>
      </c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</row>
    <row r="80" spans="1:39" ht="262.5" x14ac:dyDescent="0.25">
      <c r="B80" s="13" t="s">
        <v>461</v>
      </c>
      <c r="C80" s="14" t="s">
        <v>27</v>
      </c>
      <c r="D80" s="14" t="s">
        <v>310</v>
      </c>
      <c r="E80" s="14" t="s">
        <v>311</v>
      </c>
      <c r="F80" s="14" t="s">
        <v>312</v>
      </c>
      <c r="G80" s="14" t="s">
        <v>313</v>
      </c>
      <c r="H80" s="15" t="s">
        <v>32</v>
      </c>
      <c r="I80" s="16">
        <v>0</v>
      </c>
      <c r="J80" s="14" t="s">
        <v>33</v>
      </c>
      <c r="K80" s="14" t="s">
        <v>40</v>
      </c>
      <c r="L80" s="14" t="s">
        <v>514</v>
      </c>
      <c r="M80" s="14" t="s">
        <v>40</v>
      </c>
      <c r="N80" s="14" t="s">
        <v>35</v>
      </c>
      <c r="O80" s="14" t="s">
        <v>85</v>
      </c>
      <c r="P80" s="14" t="s">
        <v>36</v>
      </c>
      <c r="Q80" s="15">
        <v>839</v>
      </c>
      <c r="R80" s="15" t="s">
        <v>331</v>
      </c>
      <c r="S80" s="14">
        <v>4</v>
      </c>
      <c r="T80" s="28">
        <v>17806.89</v>
      </c>
      <c r="U80" s="28">
        <v>0</v>
      </c>
      <c r="V80" s="29">
        <f t="shared" si="7"/>
        <v>0</v>
      </c>
      <c r="W80" s="17"/>
      <c r="X80" s="15">
        <v>2017</v>
      </c>
      <c r="Y80" s="18"/>
    </row>
    <row r="81" spans="1:39" ht="262.5" x14ac:dyDescent="0.25">
      <c r="A81" s="46"/>
      <c r="B81" s="56" t="s">
        <v>549</v>
      </c>
      <c r="C81" s="57" t="s">
        <v>27</v>
      </c>
      <c r="D81" s="57" t="s">
        <v>310</v>
      </c>
      <c r="E81" s="57" t="s">
        <v>311</v>
      </c>
      <c r="F81" s="57" t="s">
        <v>312</v>
      </c>
      <c r="G81" s="57" t="s">
        <v>313</v>
      </c>
      <c r="H81" s="58" t="s">
        <v>32</v>
      </c>
      <c r="I81" s="59">
        <v>0</v>
      </c>
      <c r="J81" s="57" t="s">
        <v>33</v>
      </c>
      <c r="K81" s="57" t="s">
        <v>40</v>
      </c>
      <c r="L81" s="57" t="s">
        <v>514</v>
      </c>
      <c r="M81" s="57" t="s">
        <v>40</v>
      </c>
      <c r="N81" s="57" t="s">
        <v>35</v>
      </c>
      <c r="O81" s="57" t="s">
        <v>85</v>
      </c>
      <c r="P81" s="57" t="s">
        <v>36</v>
      </c>
      <c r="Q81" s="58">
        <v>839</v>
      </c>
      <c r="R81" s="58" t="s">
        <v>331</v>
      </c>
      <c r="S81" s="57">
        <v>4</v>
      </c>
      <c r="T81" s="69">
        <v>14533.87</v>
      </c>
      <c r="U81" s="69">
        <f t="shared" si="8"/>
        <v>58135.48</v>
      </c>
      <c r="V81" s="70">
        <f t="shared" si="7"/>
        <v>65111.737600000008</v>
      </c>
      <c r="W81" s="60"/>
      <c r="X81" s="58">
        <v>2017</v>
      </c>
      <c r="Y81" s="61" t="s">
        <v>539</v>
      </c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</row>
    <row r="82" spans="1:39" ht="131.25" x14ac:dyDescent="0.25">
      <c r="B82" s="13" t="s">
        <v>462</v>
      </c>
      <c r="C82" s="14" t="s">
        <v>27</v>
      </c>
      <c r="D82" s="14" t="s">
        <v>314</v>
      </c>
      <c r="E82" s="14" t="s">
        <v>298</v>
      </c>
      <c r="F82" s="14" t="s">
        <v>315</v>
      </c>
      <c r="G82" s="14" t="s">
        <v>316</v>
      </c>
      <c r="H82" s="15" t="s">
        <v>32</v>
      </c>
      <c r="I82" s="16">
        <v>0</v>
      </c>
      <c r="J82" s="14" t="s">
        <v>33</v>
      </c>
      <c r="K82" s="14" t="s">
        <v>40</v>
      </c>
      <c r="L82" s="14" t="s">
        <v>514</v>
      </c>
      <c r="M82" s="14" t="s">
        <v>40</v>
      </c>
      <c r="N82" s="14" t="s">
        <v>35</v>
      </c>
      <c r="O82" s="14" t="s">
        <v>85</v>
      </c>
      <c r="P82" s="14" t="s">
        <v>36</v>
      </c>
      <c r="Q82" s="15">
        <v>715</v>
      </c>
      <c r="R82" s="15" t="s">
        <v>330</v>
      </c>
      <c r="S82" s="14">
        <v>4</v>
      </c>
      <c r="T82" s="28">
        <v>3955.49</v>
      </c>
      <c r="U82" s="28">
        <f t="shared" si="8"/>
        <v>15821.96</v>
      </c>
      <c r="V82" s="29">
        <f t="shared" si="7"/>
        <v>17720.5952</v>
      </c>
      <c r="W82" s="17"/>
      <c r="X82" s="15">
        <v>2017</v>
      </c>
      <c r="Y82" s="18"/>
    </row>
    <row r="83" spans="1:39" ht="288.75" x14ac:dyDescent="0.25">
      <c r="B83" s="13" t="s">
        <v>463</v>
      </c>
      <c r="C83" s="14" t="s">
        <v>27</v>
      </c>
      <c r="D83" s="14" t="s">
        <v>317</v>
      </c>
      <c r="E83" s="14" t="s">
        <v>299</v>
      </c>
      <c r="F83" s="14" t="s">
        <v>318</v>
      </c>
      <c r="G83" s="14" t="s">
        <v>319</v>
      </c>
      <c r="H83" s="15" t="s">
        <v>32</v>
      </c>
      <c r="I83" s="16">
        <v>0</v>
      </c>
      <c r="J83" s="14" t="s">
        <v>33</v>
      </c>
      <c r="K83" s="14" t="s">
        <v>40</v>
      </c>
      <c r="L83" s="14" t="s">
        <v>514</v>
      </c>
      <c r="M83" s="14" t="s">
        <v>40</v>
      </c>
      <c r="N83" s="14" t="s">
        <v>35</v>
      </c>
      <c r="O83" s="14" t="s">
        <v>85</v>
      </c>
      <c r="P83" s="14" t="s">
        <v>36</v>
      </c>
      <c r="Q83" s="15">
        <v>796</v>
      </c>
      <c r="R83" s="15" t="s">
        <v>99</v>
      </c>
      <c r="S83" s="14">
        <v>4</v>
      </c>
      <c r="T83" s="28">
        <v>511.43</v>
      </c>
      <c r="U83" s="28">
        <f t="shared" si="8"/>
        <v>2045.72</v>
      </c>
      <c r="V83" s="29">
        <f t="shared" si="7"/>
        <v>2291.2064</v>
      </c>
      <c r="W83" s="17"/>
      <c r="X83" s="15">
        <v>2017</v>
      </c>
      <c r="Y83" s="18"/>
    </row>
    <row r="84" spans="1:39" ht="288.75" x14ac:dyDescent="0.25">
      <c r="B84" s="13" t="s">
        <v>464</v>
      </c>
      <c r="C84" s="14" t="s">
        <v>27</v>
      </c>
      <c r="D84" s="14" t="s">
        <v>320</v>
      </c>
      <c r="E84" s="14" t="s">
        <v>300</v>
      </c>
      <c r="F84" s="14" t="s">
        <v>321</v>
      </c>
      <c r="G84" s="14" t="s">
        <v>322</v>
      </c>
      <c r="H84" s="15" t="s">
        <v>32</v>
      </c>
      <c r="I84" s="16">
        <v>0</v>
      </c>
      <c r="J84" s="14" t="s">
        <v>33</v>
      </c>
      <c r="K84" s="14" t="s">
        <v>40</v>
      </c>
      <c r="L84" s="14" t="s">
        <v>86</v>
      </c>
      <c r="M84" s="14" t="s">
        <v>40</v>
      </c>
      <c r="N84" s="14" t="s">
        <v>35</v>
      </c>
      <c r="O84" s="14" t="s">
        <v>85</v>
      </c>
      <c r="P84" s="14" t="s">
        <v>36</v>
      </c>
      <c r="Q84" s="15">
        <v>796</v>
      </c>
      <c r="R84" s="15" t="s">
        <v>99</v>
      </c>
      <c r="S84" s="14">
        <v>6</v>
      </c>
      <c r="T84" s="28">
        <v>14521.59</v>
      </c>
      <c r="U84" s="28">
        <f t="shared" si="8"/>
        <v>87129.540000000008</v>
      </c>
      <c r="V84" s="29">
        <f t="shared" si="7"/>
        <v>97585.084800000011</v>
      </c>
      <c r="W84" s="17"/>
      <c r="X84" s="15">
        <v>2017</v>
      </c>
      <c r="Y84" s="18"/>
    </row>
    <row r="85" spans="1:39" ht="409.5" x14ac:dyDescent="0.25">
      <c r="B85" s="13" t="s">
        <v>465</v>
      </c>
      <c r="C85" s="14" t="s">
        <v>27</v>
      </c>
      <c r="D85" s="14" t="s">
        <v>323</v>
      </c>
      <c r="E85" s="14" t="s">
        <v>301</v>
      </c>
      <c r="F85" s="14" t="s">
        <v>324</v>
      </c>
      <c r="G85" s="14" t="s">
        <v>325</v>
      </c>
      <c r="H85" s="15" t="s">
        <v>32</v>
      </c>
      <c r="I85" s="16">
        <v>0</v>
      </c>
      <c r="J85" s="14" t="s">
        <v>33</v>
      </c>
      <c r="K85" s="14" t="s">
        <v>40</v>
      </c>
      <c r="L85" s="14" t="s">
        <v>537</v>
      </c>
      <c r="M85" s="14" t="s">
        <v>40</v>
      </c>
      <c r="N85" s="14" t="s">
        <v>35</v>
      </c>
      <c r="O85" s="14" t="s">
        <v>85</v>
      </c>
      <c r="P85" s="14" t="s">
        <v>36</v>
      </c>
      <c r="Q85" s="15">
        <v>796</v>
      </c>
      <c r="R85" s="15" t="s">
        <v>99</v>
      </c>
      <c r="S85" s="14">
        <v>9</v>
      </c>
      <c r="T85" s="28">
        <v>12373.2</v>
      </c>
      <c r="U85" s="28">
        <f t="shared" si="8"/>
        <v>111358.8</v>
      </c>
      <c r="V85" s="29">
        <f t="shared" si="7"/>
        <v>124721.85600000001</v>
      </c>
      <c r="W85" s="17"/>
      <c r="X85" s="15">
        <v>2017</v>
      </c>
      <c r="Y85" s="18"/>
    </row>
    <row r="86" spans="1:39" ht="315" x14ac:dyDescent="0.25">
      <c r="B86" s="13" t="s">
        <v>466</v>
      </c>
      <c r="C86" s="14" t="s">
        <v>27</v>
      </c>
      <c r="D86" s="14" t="s">
        <v>326</v>
      </c>
      <c r="E86" s="14" t="s">
        <v>302</v>
      </c>
      <c r="F86" s="14" t="s">
        <v>327</v>
      </c>
      <c r="G86" s="14" t="s">
        <v>328</v>
      </c>
      <c r="H86" s="15" t="s">
        <v>32</v>
      </c>
      <c r="I86" s="16">
        <v>0</v>
      </c>
      <c r="J86" s="14" t="s">
        <v>33</v>
      </c>
      <c r="K86" s="14" t="s">
        <v>40</v>
      </c>
      <c r="L86" s="14" t="s">
        <v>537</v>
      </c>
      <c r="M86" s="14" t="s">
        <v>40</v>
      </c>
      <c r="N86" s="14" t="s">
        <v>35</v>
      </c>
      <c r="O86" s="14" t="s">
        <v>85</v>
      </c>
      <c r="P86" s="14" t="s">
        <v>36</v>
      </c>
      <c r="Q86" s="15">
        <v>796</v>
      </c>
      <c r="R86" s="15" t="s">
        <v>99</v>
      </c>
      <c r="S86" s="14">
        <v>8</v>
      </c>
      <c r="T86" s="28">
        <v>9066.64</v>
      </c>
      <c r="U86" s="28">
        <f t="shared" si="8"/>
        <v>72533.119999999995</v>
      </c>
      <c r="V86" s="29">
        <f t="shared" si="7"/>
        <v>81237.094400000002</v>
      </c>
      <c r="W86" s="17"/>
      <c r="X86" s="15">
        <v>2017</v>
      </c>
      <c r="Y86" s="18"/>
    </row>
    <row r="87" spans="1:39" ht="131.25" x14ac:dyDescent="0.25">
      <c r="B87" s="13" t="s">
        <v>467</v>
      </c>
      <c r="C87" s="14" t="s">
        <v>27</v>
      </c>
      <c r="D87" s="14" t="s">
        <v>337</v>
      </c>
      <c r="E87" s="14" t="s">
        <v>338</v>
      </c>
      <c r="F87" s="14" t="s">
        <v>339</v>
      </c>
      <c r="G87" s="14" t="s">
        <v>340</v>
      </c>
      <c r="H87" s="15" t="s">
        <v>32</v>
      </c>
      <c r="I87" s="16">
        <v>0</v>
      </c>
      <c r="J87" s="14" t="s">
        <v>33</v>
      </c>
      <c r="K87" s="14" t="s">
        <v>40</v>
      </c>
      <c r="L87" s="14" t="s">
        <v>62</v>
      </c>
      <c r="M87" s="14" t="s">
        <v>40</v>
      </c>
      <c r="N87" s="14" t="s">
        <v>35</v>
      </c>
      <c r="O87" s="14" t="s">
        <v>85</v>
      </c>
      <c r="P87" s="14" t="s">
        <v>36</v>
      </c>
      <c r="Q87" s="15">
        <v>796</v>
      </c>
      <c r="R87" s="15" t="s">
        <v>99</v>
      </c>
      <c r="S87" s="14">
        <v>1</v>
      </c>
      <c r="T87" s="28">
        <v>34390.129999999997</v>
      </c>
      <c r="U87" s="28">
        <f>T87*S87</f>
        <v>34390.129999999997</v>
      </c>
      <c r="V87" s="29">
        <f>U87*1.12</f>
        <v>38516.945599999999</v>
      </c>
      <c r="W87" s="17"/>
      <c r="X87" s="15">
        <v>2017</v>
      </c>
      <c r="Y87" s="18"/>
    </row>
    <row r="88" spans="1:39" ht="131.25" x14ac:dyDescent="0.25">
      <c r="B88" s="13" t="s">
        <v>468</v>
      </c>
      <c r="C88" s="14" t="s">
        <v>27</v>
      </c>
      <c r="D88" s="14" t="s">
        <v>337</v>
      </c>
      <c r="E88" s="14" t="s">
        <v>338</v>
      </c>
      <c r="F88" s="14" t="s">
        <v>339</v>
      </c>
      <c r="G88" s="14" t="s">
        <v>341</v>
      </c>
      <c r="H88" s="15" t="s">
        <v>32</v>
      </c>
      <c r="I88" s="16">
        <v>0</v>
      </c>
      <c r="J88" s="14" t="s">
        <v>33</v>
      </c>
      <c r="K88" s="14" t="s">
        <v>40</v>
      </c>
      <c r="L88" s="14" t="s">
        <v>62</v>
      </c>
      <c r="M88" s="14" t="s">
        <v>40</v>
      </c>
      <c r="N88" s="14" t="s">
        <v>35</v>
      </c>
      <c r="O88" s="14" t="s">
        <v>85</v>
      </c>
      <c r="P88" s="14" t="s">
        <v>36</v>
      </c>
      <c r="Q88" s="15">
        <v>796</v>
      </c>
      <c r="R88" s="15" t="s">
        <v>99</v>
      </c>
      <c r="S88" s="14">
        <v>1</v>
      </c>
      <c r="T88" s="28">
        <v>34421.629999999997</v>
      </c>
      <c r="U88" s="28">
        <f t="shared" ref="U88:U96" si="9">T88*S88</f>
        <v>34421.629999999997</v>
      </c>
      <c r="V88" s="29">
        <f t="shared" ref="V88:V96" si="10">U88*1.12</f>
        <v>38552.225599999998</v>
      </c>
      <c r="W88" s="17"/>
      <c r="X88" s="15">
        <v>2017</v>
      </c>
      <c r="Y88" s="18"/>
    </row>
    <row r="89" spans="1:39" ht="131.25" x14ac:dyDescent="0.25">
      <c r="B89" s="13" t="s">
        <v>469</v>
      </c>
      <c r="C89" s="14" t="s">
        <v>27</v>
      </c>
      <c r="D89" s="14" t="s">
        <v>342</v>
      </c>
      <c r="E89" s="14" t="s">
        <v>338</v>
      </c>
      <c r="F89" s="14" t="s">
        <v>343</v>
      </c>
      <c r="G89" s="14" t="s">
        <v>344</v>
      </c>
      <c r="H89" s="15" t="s">
        <v>32</v>
      </c>
      <c r="I89" s="16">
        <v>0</v>
      </c>
      <c r="J89" s="14" t="s">
        <v>33</v>
      </c>
      <c r="K89" s="14" t="s">
        <v>40</v>
      </c>
      <c r="L89" s="14" t="s">
        <v>62</v>
      </c>
      <c r="M89" s="14" t="s">
        <v>40</v>
      </c>
      <c r="N89" s="14" t="s">
        <v>35</v>
      </c>
      <c r="O89" s="14" t="s">
        <v>85</v>
      </c>
      <c r="P89" s="14" t="s">
        <v>36</v>
      </c>
      <c r="Q89" s="15">
        <v>839</v>
      </c>
      <c r="R89" s="15" t="s">
        <v>331</v>
      </c>
      <c r="S89" s="14">
        <v>1</v>
      </c>
      <c r="T89" s="28">
        <v>35380.129999999997</v>
      </c>
      <c r="U89" s="28">
        <f t="shared" si="9"/>
        <v>35380.129999999997</v>
      </c>
      <c r="V89" s="29">
        <f t="shared" si="10"/>
        <v>39625.745600000002</v>
      </c>
      <c r="W89" s="17"/>
      <c r="X89" s="15">
        <v>2017</v>
      </c>
      <c r="Y89" s="18"/>
    </row>
    <row r="90" spans="1:39" ht="131.25" x14ac:dyDescent="0.25">
      <c r="B90" s="13" t="s">
        <v>470</v>
      </c>
      <c r="C90" s="14" t="s">
        <v>27</v>
      </c>
      <c r="D90" s="14" t="s">
        <v>345</v>
      </c>
      <c r="E90" s="14" t="s">
        <v>332</v>
      </c>
      <c r="F90" s="14" t="s">
        <v>346</v>
      </c>
      <c r="G90" s="14" t="s">
        <v>347</v>
      </c>
      <c r="H90" s="15" t="s">
        <v>32</v>
      </c>
      <c r="I90" s="16">
        <v>0</v>
      </c>
      <c r="J90" s="14" t="s">
        <v>33</v>
      </c>
      <c r="K90" s="14" t="s">
        <v>40</v>
      </c>
      <c r="L90" s="14" t="s">
        <v>62</v>
      </c>
      <c r="M90" s="14" t="s">
        <v>40</v>
      </c>
      <c r="N90" s="14" t="s">
        <v>35</v>
      </c>
      <c r="O90" s="14" t="s">
        <v>85</v>
      </c>
      <c r="P90" s="14" t="s">
        <v>36</v>
      </c>
      <c r="Q90" s="15">
        <v>796</v>
      </c>
      <c r="R90" s="15" t="s">
        <v>99</v>
      </c>
      <c r="S90" s="14">
        <v>5</v>
      </c>
      <c r="T90" s="28">
        <v>6112.2</v>
      </c>
      <c r="U90" s="28">
        <f t="shared" si="9"/>
        <v>30561</v>
      </c>
      <c r="V90" s="29">
        <f t="shared" si="10"/>
        <v>34228.32</v>
      </c>
      <c r="W90" s="17"/>
      <c r="X90" s="15">
        <v>2017</v>
      </c>
      <c r="Y90" s="18"/>
    </row>
    <row r="91" spans="1:39" ht="131.25" x14ac:dyDescent="0.25">
      <c r="B91" s="13" t="s">
        <v>471</v>
      </c>
      <c r="C91" s="14" t="s">
        <v>27</v>
      </c>
      <c r="D91" s="14" t="s">
        <v>348</v>
      </c>
      <c r="E91" s="14" t="s">
        <v>349</v>
      </c>
      <c r="F91" s="14" t="s">
        <v>350</v>
      </c>
      <c r="G91" s="14" t="s">
        <v>351</v>
      </c>
      <c r="H91" s="15" t="s">
        <v>32</v>
      </c>
      <c r="I91" s="16">
        <v>0</v>
      </c>
      <c r="J91" s="14" t="s">
        <v>33</v>
      </c>
      <c r="K91" s="14" t="s">
        <v>40</v>
      </c>
      <c r="L91" s="14" t="s">
        <v>62</v>
      </c>
      <c r="M91" s="14" t="s">
        <v>40</v>
      </c>
      <c r="N91" s="14" t="s">
        <v>35</v>
      </c>
      <c r="O91" s="14" t="s">
        <v>85</v>
      </c>
      <c r="P91" s="14" t="s">
        <v>36</v>
      </c>
      <c r="Q91" s="15">
        <v>796</v>
      </c>
      <c r="R91" s="15" t="s">
        <v>99</v>
      </c>
      <c r="S91" s="14">
        <v>6</v>
      </c>
      <c r="T91" s="28">
        <v>2323.13</v>
      </c>
      <c r="U91" s="28">
        <f t="shared" si="9"/>
        <v>13938.78</v>
      </c>
      <c r="V91" s="29">
        <f t="shared" si="10"/>
        <v>15611.433600000002</v>
      </c>
      <c r="W91" s="17"/>
      <c r="X91" s="15">
        <v>2017</v>
      </c>
      <c r="Y91" s="18"/>
    </row>
    <row r="92" spans="1:39" ht="131.25" x14ac:dyDescent="0.25">
      <c r="B92" s="13" t="s">
        <v>472</v>
      </c>
      <c r="C92" s="14" t="s">
        <v>27</v>
      </c>
      <c r="D92" s="14" t="s">
        <v>352</v>
      </c>
      <c r="E92" s="14" t="s">
        <v>353</v>
      </c>
      <c r="F92" s="14" t="s">
        <v>354</v>
      </c>
      <c r="G92" s="14" t="s">
        <v>355</v>
      </c>
      <c r="H92" s="15" t="s">
        <v>32</v>
      </c>
      <c r="I92" s="16">
        <v>0</v>
      </c>
      <c r="J92" s="14" t="s">
        <v>33</v>
      </c>
      <c r="K92" s="14" t="s">
        <v>40</v>
      </c>
      <c r="L92" s="14" t="s">
        <v>62</v>
      </c>
      <c r="M92" s="14" t="s">
        <v>40</v>
      </c>
      <c r="N92" s="14" t="s">
        <v>35</v>
      </c>
      <c r="O92" s="14" t="s">
        <v>85</v>
      </c>
      <c r="P92" s="14" t="s">
        <v>36</v>
      </c>
      <c r="Q92" s="15">
        <v>796</v>
      </c>
      <c r="R92" s="15" t="s">
        <v>99</v>
      </c>
      <c r="S92" s="14">
        <v>2</v>
      </c>
      <c r="T92" s="28">
        <v>15107.18</v>
      </c>
      <c r="U92" s="28">
        <f t="shared" si="9"/>
        <v>30214.36</v>
      </c>
      <c r="V92" s="29">
        <f t="shared" si="10"/>
        <v>33840.083200000001</v>
      </c>
      <c r="W92" s="17"/>
      <c r="X92" s="15">
        <v>2017</v>
      </c>
      <c r="Y92" s="18"/>
    </row>
    <row r="93" spans="1:39" ht="131.25" x14ac:dyDescent="0.25">
      <c r="B93" s="13" t="s">
        <v>473</v>
      </c>
      <c r="C93" s="14" t="s">
        <v>27</v>
      </c>
      <c r="D93" s="14" t="s">
        <v>360</v>
      </c>
      <c r="E93" s="14" t="s">
        <v>333</v>
      </c>
      <c r="F93" s="14" t="s">
        <v>361</v>
      </c>
      <c r="G93" s="14" t="s">
        <v>362</v>
      </c>
      <c r="H93" s="15" t="s">
        <v>32</v>
      </c>
      <c r="I93" s="16">
        <v>0</v>
      </c>
      <c r="J93" s="14" t="s">
        <v>33</v>
      </c>
      <c r="K93" s="14" t="s">
        <v>40</v>
      </c>
      <c r="L93" s="14" t="s">
        <v>62</v>
      </c>
      <c r="M93" s="14" t="s">
        <v>40</v>
      </c>
      <c r="N93" s="14" t="s">
        <v>35</v>
      </c>
      <c r="O93" s="14" t="s">
        <v>85</v>
      </c>
      <c r="P93" s="14" t="s">
        <v>36</v>
      </c>
      <c r="Q93" s="15">
        <v>796</v>
      </c>
      <c r="R93" s="15" t="s">
        <v>99</v>
      </c>
      <c r="S93" s="14">
        <v>10</v>
      </c>
      <c r="T93" s="28">
        <v>1864.7</v>
      </c>
      <c r="U93" s="28">
        <f t="shared" si="9"/>
        <v>18647</v>
      </c>
      <c r="V93" s="29">
        <f t="shared" si="10"/>
        <v>20884.640000000003</v>
      </c>
      <c r="W93" s="17"/>
      <c r="X93" s="15">
        <v>2017</v>
      </c>
      <c r="Y93" s="18"/>
    </row>
    <row r="94" spans="1:39" ht="131.25" x14ac:dyDescent="0.25">
      <c r="B94" s="13" t="s">
        <v>474</v>
      </c>
      <c r="C94" s="14" t="s">
        <v>27</v>
      </c>
      <c r="D94" s="14" t="s">
        <v>356</v>
      </c>
      <c r="E94" s="14" t="s">
        <v>334</v>
      </c>
      <c r="F94" s="14" t="s">
        <v>357</v>
      </c>
      <c r="G94" s="14"/>
      <c r="H94" s="15" t="s">
        <v>32</v>
      </c>
      <c r="I94" s="16">
        <v>0</v>
      </c>
      <c r="J94" s="14" t="s">
        <v>33</v>
      </c>
      <c r="K94" s="14" t="s">
        <v>40</v>
      </c>
      <c r="L94" s="14" t="s">
        <v>62</v>
      </c>
      <c r="M94" s="14" t="s">
        <v>40</v>
      </c>
      <c r="N94" s="14" t="s">
        <v>35</v>
      </c>
      <c r="O94" s="14" t="s">
        <v>85</v>
      </c>
      <c r="P94" s="14" t="s">
        <v>36</v>
      </c>
      <c r="Q94" s="15">
        <v>778</v>
      </c>
      <c r="R94" s="15" t="s">
        <v>271</v>
      </c>
      <c r="S94" s="14">
        <v>1</v>
      </c>
      <c r="T94" s="28">
        <v>6761.95</v>
      </c>
      <c r="U94" s="28">
        <f t="shared" si="9"/>
        <v>6761.95</v>
      </c>
      <c r="V94" s="29">
        <f t="shared" si="10"/>
        <v>7573.3840000000009</v>
      </c>
      <c r="W94" s="17"/>
      <c r="X94" s="15">
        <v>2017</v>
      </c>
      <c r="Y94" s="18"/>
    </row>
    <row r="95" spans="1:39" ht="131.25" x14ac:dyDescent="0.25">
      <c r="B95" s="13" t="s">
        <v>475</v>
      </c>
      <c r="C95" s="14" t="s">
        <v>27</v>
      </c>
      <c r="D95" s="14" t="s">
        <v>358</v>
      </c>
      <c r="E95" s="14" t="s">
        <v>335</v>
      </c>
      <c r="F95" s="14" t="s">
        <v>359</v>
      </c>
      <c r="G95" s="14"/>
      <c r="H95" s="15" t="s">
        <v>32</v>
      </c>
      <c r="I95" s="16">
        <v>0</v>
      </c>
      <c r="J95" s="14" t="s">
        <v>33</v>
      </c>
      <c r="K95" s="14" t="s">
        <v>40</v>
      </c>
      <c r="L95" s="14" t="s">
        <v>62</v>
      </c>
      <c r="M95" s="14" t="s">
        <v>40</v>
      </c>
      <c r="N95" s="14" t="s">
        <v>35</v>
      </c>
      <c r="O95" s="14" t="s">
        <v>85</v>
      </c>
      <c r="P95" s="14" t="s">
        <v>36</v>
      </c>
      <c r="Q95" s="15">
        <v>778</v>
      </c>
      <c r="R95" s="15" t="s">
        <v>271</v>
      </c>
      <c r="S95" s="14">
        <v>2</v>
      </c>
      <c r="T95" s="28">
        <v>5678.93</v>
      </c>
      <c r="U95" s="28">
        <f t="shared" si="9"/>
        <v>11357.86</v>
      </c>
      <c r="V95" s="29">
        <f t="shared" si="10"/>
        <v>12720.803200000002</v>
      </c>
      <c r="W95" s="17"/>
      <c r="X95" s="15">
        <v>2017</v>
      </c>
      <c r="Y95" s="18"/>
    </row>
    <row r="96" spans="1:39" ht="131.25" x14ac:dyDescent="0.25">
      <c r="B96" s="13" t="s">
        <v>476</v>
      </c>
      <c r="C96" s="14" t="s">
        <v>27</v>
      </c>
      <c r="D96" s="14" t="s">
        <v>363</v>
      </c>
      <c r="E96" s="14" t="s">
        <v>336</v>
      </c>
      <c r="F96" s="14" t="s">
        <v>364</v>
      </c>
      <c r="G96" s="14" t="s">
        <v>365</v>
      </c>
      <c r="H96" s="15" t="s">
        <v>32</v>
      </c>
      <c r="I96" s="16">
        <v>0</v>
      </c>
      <c r="J96" s="14" t="s">
        <v>33</v>
      </c>
      <c r="K96" s="14" t="s">
        <v>40</v>
      </c>
      <c r="L96" s="14" t="s">
        <v>62</v>
      </c>
      <c r="M96" s="14" t="s">
        <v>40</v>
      </c>
      <c r="N96" s="14" t="s">
        <v>35</v>
      </c>
      <c r="O96" s="14" t="s">
        <v>85</v>
      </c>
      <c r="P96" s="14" t="s">
        <v>36</v>
      </c>
      <c r="Q96" s="15">
        <v>796</v>
      </c>
      <c r="R96" s="15" t="s">
        <v>99</v>
      </c>
      <c r="S96" s="14">
        <v>6</v>
      </c>
      <c r="T96" s="28">
        <v>1685.15</v>
      </c>
      <c r="U96" s="28">
        <f t="shared" si="9"/>
        <v>10110.900000000001</v>
      </c>
      <c r="V96" s="29">
        <f t="shared" si="10"/>
        <v>11324.208000000002</v>
      </c>
      <c r="W96" s="17"/>
      <c r="X96" s="15">
        <v>2017</v>
      </c>
      <c r="Y96" s="18"/>
    </row>
    <row r="97" spans="1:39" ht="102" x14ac:dyDescent="0.25">
      <c r="B97" s="22" t="s">
        <v>51</v>
      </c>
      <c r="C97" s="23"/>
      <c r="D97" s="24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6"/>
      <c r="U97" s="28">
        <f>SUM(U10:U96)</f>
        <v>4161626.1757142874</v>
      </c>
      <c r="V97" s="29">
        <f>SUM(V10:V96)</f>
        <v>4661021.3167999992</v>
      </c>
      <c r="W97" s="25"/>
      <c r="X97" s="15"/>
      <c r="Y97" s="18"/>
    </row>
    <row r="98" spans="1:39" ht="51" x14ac:dyDescent="0.25">
      <c r="B98" s="8" t="s">
        <v>52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71"/>
      <c r="U98" s="71"/>
      <c r="V98" s="72"/>
      <c r="W98" s="10"/>
      <c r="X98" s="11"/>
      <c r="Y98" s="12"/>
    </row>
    <row r="99" spans="1:39" ht="131.25" x14ac:dyDescent="0.25">
      <c r="B99" s="13" t="s">
        <v>53</v>
      </c>
      <c r="C99" s="14" t="s">
        <v>27</v>
      </c>
      <c r="D99" s="14" t="s">
        <v>54</v>
      </c>
      <c r="E99" s="14" t="s">
        <v>55</v>
      </c>
      <c r="F99" s="14" t="s">
        <v>55</v>
      </c>
      <c r="G99" s="14" t="s">
        <v>521</v>
      </c>
      <c r="H99" s="15" t="s">
        <v>32</v>
      </c>
      <c r="I99" s="16">
        <v>50</v>
      </c>
      <c r="J99" s="14" t="s">
        <v>33</v>
      </c>
      <c r="K99" s="14" t="s">
        <v>40</v>
      </c>
      <c r="L99" s="14" t="s">
        <v>514</v>
      </c>
      <c r="M99" s="14" t="s">
        <v>40</v>
      </c>
      <c r="N99" s="14" t="s">
        <v>35</v>
      </c>
      <c r="O99" s="14" t="s">
        <v>85</v>
      </c>
      <c r="P99" s="14" t="s">
        <v>48</v>
      </c>
      <c r="Q99" s="15" t="s">
        <v>39</v>
      </c>
      <c r="R99" s="15" t="s">
        <v>39</v>
      </c>
      <c r="S99" s="14" t="s">
        <v>39</v>
      </c>
      <c r="T99" s="28">
        <v>36059</v>
      </c>
      <c r="U99" s="28">
        <f>T99</f>
        <v>36059</v>
      </c>
      <c r="V99" s="29">
        <f>U99*1.12</f>
        <v>40386.080000000002</v>
      </c>
      <c r="W99" s="17" t="s">
        <v>39</v>
      </c>
      <c r="X99" s="15">
        <v>2017</v>
      </c>
      <c r="Y99" s="18"/>
    </row>
    <row r="100" spans="1:39" ht="236.25" x14ac:dyDescent="0.25">
      <c r="B100" s="13" t="s">
        <v>477</v>
      </c>
      <c r="C100" s="14" t="s">
        <v>27</v>
      </c>
      <c r="D100" s="14" t="s">
        <v>285</v>
      </c>
      <c r="E100" s="14" t="s">
        <v>286</v>
      </c>
      <c r="F100" s="14" t="s">
        <v>286</v>
      </c>
      <c r="G100" s="14"/>
      <c r="H100" s="15" t="s">
        <v>32</v>
      </c>
      <c r="I100" s="16">
        <v>30</v>
      </c>
      <c r="J100" s="14" t="s">
        <v>33</v>
      </c>
      <c r="K100" s="14" t="s">
        <v>40</v>
      </c>
      <c r="L100" s="14" t="s">
        <v>93</v>
      </c>
      <c r="M100" s="14" t="s">
        <v>40</v>
      </c>
      <c r="N100" s="14" t="s">
        <v>35</v>
      </c>
      <c r="O100" s="14" t="s">
        <v>85</v>
      </c>
      <c r="P100" s="14" t="s">
        <v>522</v>
      </c>
      <c r="Q100" s="15"/>
      <c r="R100" s="15"/>
      <c r="S100" s="14"/>
      <c r="T100" s="28">
        <v>168300.3</v>
      </c>
      <c r="U100" s="28">
        <v>0</v>
      </c>
      <c r="V100" s="29">
        <f>U100*1.12</f>
        <v>0</v>
      </c>
      <c r="W100" s="17"/>
      <c r="X100" s="15">
        <v>2017</v>
      </c>
      <c r="Y100" s="18"/>
    </row>
    <row r="101" spans="1:39" ht="236.25" x14ac:dyDescent="0.25">
      <c r="B101" s="48" t="s">
        <v>576</v>
      </c>
      <c r="C101" s="49" t="s">
        <v>27</v>
      </c>
      <c r="D101" s="49" t="s">
        <v>285</v>
      </c>
      <c r="E101" s="49" t="s">
        <v>286</v>
      </c>
      <c r="F101" s="49" t="s">
        <v>286</v>
      </c>
      <c r="G101" s="49"/>
      <c r="H101" s="50" t="s">
        <v>32</v>
      </c>
      <c r="I101" s="51">
        <v>30</v>
      </c>
      <c r="J101" s="49" t="s">
        <v>33</v>
      </c>
      <c r="K101" s="49" t="s">
        <v>40</v>
      </c>
      <c r="L101" s="49" t="s">
        <v>517</v>
      </c>
      <c r="M101" s="49" t="s">
        <v>40</v>
      </c>
      <c r="N101" s="49" t="s">
        <v>35</v>
      </c>
      <c r="O101" s="49" t="s">
        <v>85</v>
      </c>
      <c r="P101" s="49" t="s">
        <v>522</v>
      </c>
      <c r="Q101" s="50"/>
      <c r="R101" s="50"/>
      <c r="S101" s="49"/>
      <c r="T101" s="83">
        <v>140300.29999999999</v>
      </c>
      <c r="U101" s="67">
        <f>T101</f>
        <v>140300.29999999999</v>
      </c>
      <c r="V101" s="68">
        <f>U101*1.12</f>
        <v>157136.33600000001</v>
      </c>
      <c r="W101" s="52" t="s">
        <v>284</v>
      </c>
      <c r="X101" s="50">
        <v>2017</v>
      </c>
      <c r="Y101" s="53" t="s">
        <v>577</v>
      </c>
    </row>
    <row r="102" spans="1:39" ht="102" x14ac:dyDescent="0.25">
      <c r="B102" s="22" t="s">
        <v>56</v>
      </c>
      <c r="C102" s="23"/>
      <c r="D102" s="24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6"/>
      <c r="U102" s="28">
        <f>SUM(U99:U101)</f>
        <v>176359.3</v>
      </c>
      <c r="V102" s="29">
        <f>SUM(V99:V101)</f>
        <v>197522.41600000003</v>
      </c>
      <c r="W102" s="25"/>
      <c r="X102" s="15"/>
      <c r="Y102" s="18"/>
    </row>
    <row r="103" spans="1:39" ht="51" x14ac:dyDescent="0.25">
      <c r="B103" s="8" t="s">
        <v>57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10"/>
      <c r="W103" s="10"/>
      <c r="X103" s="11"/>
      <c r="Y103" s="12"/>
    </row>
    <row r="104" spans="1:39" ht="131.25" x14ac:dyDescent="0.25">
      <c r="B104" s="13" t="s">
        <v>58</v>
      </c>
      <c r="C104" s="14" t="s">
        <v>27</v>
      </c>
      <c r="D104" s="14" t="s">
        <v>70</v>
      </c>
      <c r="E104" s="14" t="s">
        <v>71</v>
      </c>
      <c r="F104" s="14" t="s">
        <v>71</v>
      </c>
      <c r="G104" s="18" t="s">
        <v>88</v>
      </c>
      <c r="H104" s="15" t="s">
        <v>32</v>
      </c>
      <c r="I104" s="15">
        <v>50</v>
      </c>
      <c r="J104" s="14" t="s">
        <v>33</v>
      </c>
      <c r="K104" s="14" t="s">
        <v>40</v>
      </c>
      <c r="L104" s="14" t="s">
        <v>62</v>
      </c>
      <c r="M104" s="14" t="s">
        <v>40</v>
      </c>
      <c r="N104" s="14" t="s">
        <v>35</v>
      </c>
      <c r="O104" s="14" t="s">
        <v>85</v>
      </c>
      <c r="P104" s="14" t="s">
        <v>89</v>
      </c>
      <c r="Q104" s="15" t="s">
        <v>39</v>
      </c>
      <c r="R104" s="15" t="s">
        <v>39</v>
      </c>
      <c r="S104" s="14" t="s">
        <v>39</v>
      </c>
      <c r="T104" s="26">
        <v>387600</v>
      </c>
      <c r="U104" s="26">
        <v>0</v>
      </c>
      <c r="V104" s="26">
        <f t="shared" ref="V104:V111" si="11">U104*1.12</f>
        <v>0</v>
      </c>
      <c r="W104" s="18"/>
      <c r="X104" s="15">
        <v>2017</v>
      </c>
      <c r="Y104" s="18"/>
    </row>
    <row r="105" spans="1:39" ht="131.25" x14ac:dyDescent="0.25">
      <c r="A105" s="62"/>
      <c r="B105" s="48" t="s">
        <v>578</v>
      </c>
      <c r="C105" s="49" t="s">
        <v>27</v>
      </c>
      <c r="D105" s="49" t="s">
        <v>70</v>
      </c>
      <c r="E105" s="49" t="s">
        <v>71</v>
      </c>
      <c r="F105" s="49" t="s">
        <v>71</v>
      </c>
      <c r="G105" s="53" t="s">
        <v>88</v>
      </c>
      <c r="H105" s="50" t="s">
        <v>32</v>
      </c>
      <c r="I105" s="50">
        <v>50</v>
      </c>
      <c r="J105" s="49" t="s">
        <v>33</v>
      </c>
      <c r="K105" s="49" t="s">
        <v>40</v>
      </c>
      <c r="L105" s="49" t="s">
        <v>62</v>
      </c>
      <c r="M105" s="49" t="s">
        <v>40</v>
      </c>
      <c r="N105" s="49" t="s">
        <v>35</v>
      </c>
      <c r="O105" s="49" t="s">
        <v>85</v>
      </c>
      <c r="P105" s="49" t="s">
        <v>89</v>
      </c>
      <c r="Q105" s="50" t="s">
        <v>39</v>
      </c>
      <c r="R105" s="50" t="s">
        <v>39</v>
      </c>
      <c r="S105" s="49" t="s">
        <v>39</v>
      </c>
      <c r="T105" s="65">
        <f>387600/1.12</f>
        <v>346071.42857142852</v>
      </c>
      <c r="U105" s="65">
        <f>T105</f>
        <v>346071.42857142852</v>
      </c>
      <c r="V105" s="65">
        <f>U105*1.12</f>
        <v>387600</v>
      </c>
      <c r="W105" s="53"/>
      <c r="X105" s="50">
        <v>2017</v>
      </c>
      <c r="Y105" s="53" t="s">
        <v>539</v>
      </c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</row>
    <row r="106" spans="1:39" ht="131.25" x14ac:dyDescent="0.25">
      <c r="B106" s="13" t="s">
        <v>64</v>
      </c>
      <c r="C106" s="14" t="s">
        <v>27</v>
      </c>
      <c r="D106" s="14" t="s">
        <v>70</v>
      </c>
      <c r="E106" s="14" t="s">
        <v>71</v>
      </c>
      <c r="F106" s="14" t="s">
        <v>71</v>
      </c>
      <c r="G106" s="18" t="s">
        <v>90</v>
      </c>
      <c r="H106" s="15" t="s">
        <v>32</v>
      </c>
      <c r="I106" s="15">
        <v>50</v>
      </c>
      <c r="J106" s="14" t="s">
        <v>33</v>
      </c>
      <c r="K106" s="14" t="s">
        <v>40</v>
      </c>
      <c r="L106" s="14" t="s">
        <v>62</v>
      </c>
      <c r="M106" s="14" t="s">
        <v>40</v>
      </c>
      <c r="N106" s="14" t="s">
        <v>35</v>
      </c>
      <c r="O106" s="14" t="s">
        <v>85</v>
      </c>
      <c r="P106" s="14" t="s">
        <v>89</v>
      </c>
      <c r="Q106" s="15" t="s">
        <v>39</v>
      </c>
      <c r="R106" s="15" t="s">
        <v>39</v>
      </c>
      <c r="S106" s="14" t="s">
        <v>39</v>
      </c>
      <c r="T106" s="26">
        <v>1016000</v>
      </c>
      <c r="U106" s="26">
        <v>0</v>
      </c>
      <c r="V106" s="26">
        <f t="shared" si="11"/>
        <v>0</v>
      </c>
      <c r="W106" s="18"/>
      <c r="X106" s="15">
        <v>2017</v>
      </c>
      <c r="Y106" s="18"/>
    </row>
    <row r="107" spans="1:39" ht="131.25" x14ac:dyDescent="0.25">
      <c r="A107" s="62"/>
      <c r="B107" s="48" t="s">
        <v>579</v>
      </c>
      <c r="C107" s="49" t="s">
        <v>27</v>
      </c>
      <c r="D107" s="49" t="s">
        <v>70</v>
      </c>
      <c r="E107" s="49" t="s">
        <v>71</v>
      </c>
      <c r="F107" s="49" t="s">
        <v>71</v>
      </c>
      <c r="G107" s="53" t="s">
        <v>90</v>
      </c>
      <c r="H107" s="50" t="s">
        <v>32</v>
      </c>
      <c r="I107" s="50">
        <v>50</v>
      </c>
      <c r="J107" s="49" t="s">
        <v>33</v>
      </c>
      <c r="K107" s="49" t="s">
        <v>40</v>
      </c>
      <c r="L107" s="49" t="s">
        <v>62</v>
      </c>
      <c r="M107" s="49" t="s">
        <v>40</v>
      </c>
      <c r="N107" s="49" t="s">
        <v>35</v>
      </c>
      <c r="O107" s="49" t="s">
        <v>85</v>
      </c>
      <c r="P107" s="49" t="s">
        <v>89</v>
      </c>
      <c r="Q107" s="50" t="s">
        <v>39</v>
      </c>
      <c r="R107" s="50" t="s">
        <v>39</v>
      </c>
      <c r="S107" s="49" t="s">
        <v>39</v>
      </c>
      <c r="T107" s="65">
        <f>1015100/1.12</f>
        <v>906339.28571428568</v>
      </c>
      <c r="U107" s="65">
        <f>T107</f>
        <v>906339.28571428568</v>
      </c>
      <c r="V107" s="65">
        <f>U107*1.12</f>
        <v>1015100.0000000001</v>
      </c>
      <c r="W107" s="48"/>
      <c r="X107" s="50">
        <v>2017</v>
      </c>
      <c r="Y107" s="53" t="s">
        <v>539</v>
      </c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</row>
    <row r="108" spans="1:39" ht="131.25" x14ac:dyDescent="0.25">
      <c r="B108" s="13" t="s">
        <v>65</v>
      </c>
      <c r="C108" s="14" t="s">
        <v>27</v>
      </c>
      <c r="D108" s="14" t="s">
        <v>72</v>
      </c>
      <c r="E108" s="14" t="s">
        <v>73</v>
      </c>
      <c r="F108" s="14" t="s">
        <v>73</v>
      </c>
      <c r="G108" s="14" t="s">
        <v>74</v>
      </c>
      <c r="H108" s="15" t="s">
        <v>32</v>
      </c>
      <c r="I108" s="16">
        <v>100</v>
      </c>
      <c r="J108" s="14" t="s">
        <v>33</v>
      </c>
      <c r="K108" s="14" t="s">
        <v>40</v>
      </c>
      <c r="L108" s="14" t="s">
        <v>34</v>
      </c>
      <c r="M108" s="14" t="s">
        <v>40</v>
      </c>
      <c r="N108" s="14" t="s">
        <v>35</v>
      </c>
      <c r="O108" s="14" t="s">
        <v>85</v>
      </c>
      <c r="P108" s="14" t="s">
        <v>69</v>
      </c>
      <c r="Q108" s="15" t="s">
        <v>39</v>
      </c>
      <c r="R108" s="15" t="s">
        <v>39</v>
      </c>
      <c r="S108" s="14" t="s">
        <v>39</v>
      </c>
      <c r="T108" s="26">
        <v>112010</v>
      </c>
      <c r="U108" s="26">
        <f>T108</f>
        <v>112010</v>
      </c>
      <c r="V108" s="26">
        <f t="shared" si="11"/>
        <v>125451.20000000001</v>
      </c>
      <c r="W108" s="17" t="s">
        <v>39</v>
      </c>
      <c r="X108" s="15">
        <v>2017</v>
      </c>
      <c r="Y108" s="18"/>
    </row>
    <row r="109" spans="1:39" ht="131.25" x14ac:dyDescent="0.25">
      <c r="B109" s="13" t="s">
        <v>66</v>
      </c>
      <c r="C109" s="14" t="s">
        <v>27</v>
      </c>
      <c r="D109" s="14" t="s">
        <v>72</v>
      </c>
      <c r="E109" s="14" t="s">
        <v>73</v>
      </c>
      <c r="F109" s="14" t="s">
        <v>73</v>
      </c>
      <c r="G109" s="14" t="s">
        <v>75</v>
      </c>
      <c r="H109" s="15" t="s">
        <v>32</v>
      </c>
      <c r="I109" s="16">
        <v>100</v>
      </c>
      <c r="J109" s="14" t="s">
        <v>33</v>
      </c>
      <c r="K109" s="14" t="s">
        <v>40</v>
      </c>
      <c r="L109" s="14" t="s">
        <v>34</v>
      </c>
      <c r="M109" s="14" t="s">
        <v>40</v>
      </c>
      <c r="N109" s="14" t="s">
        <v>35</v>
      </c>
      <c r="O109" s="14" t="s">
        <v>85</v>
      </c>
      <c r="P109" s="14" t="s">
        <v>69</v>
      </c>
      <c r="Q109" s="15" t="s">
        <v>39</v>
      </c>
      <c r="R109" s="15" t="s">
        <v>39</v>
      </c>
      <c r="S109" s="14" t="s">
        <v>39</v>
      </c>
      <c r="T109" s="26">
        <v>287760</v>
      </c>
      <c r="U109" s="26">
        <f>T109</f>
        <v>287760</v>
      </c>
      <c r="V109" s="26">
        <f t="shared" si="11"/>
        <v>322291.20000000001</v>
      </c>
      <c r="W109" s="17" t="s">
        <v>39</v>
      </c>
      <c r="X109" s="15">
        <v>2017</v>
      </c>
      <c r="Y109" s="18"/>
    </row>
    <row r="110" spans="1:39" ht="131.25" x14ac:dyDescent="0.25">
      <c r="B110" s="13" t="s">
        <v>67</v>
      </c>
      <c r="C110" s="14" t="s">
        <v>27</v>
      </c>
      <c r="D110" s="14" t="s">
        <v>76</v>
      </c>
      <c r="E110" s="14" t="s">
        <v>77</v>
      </c>
      <c r="F110" s="14" t="s">
        <v>78</v>
      </c>
      <c r="G110" s="14"/>
      <c r="H110" s="15" t="s">
        <v>32</v>
      </c>
      <c r="I110" s="16">
        <v>100</v>
      </c>
      <c r="J110" s="14" t="s">
        <v>33</v>
      </c>
      <c r="K110" s="14" t="s">
        <v>40</v>
      </c>
      <c r="L110" s="14" t="s">
        <v>91</v>
      </c>
      <c r="M110" s="14" t="s">
        <v>40</v>
      </c>
      <c r="N110" s="14" t="s">
        <v>35</v>
      </c>
      <c r="O110" s="14" t="s">
        <v>85</v>
      </c>
      <c r="P110" s="14" t="s">
        <v>69</v>
      </c>
      <c r="Q110" s="15" t="s">
        <v>39</v>
      </c>
      <c r="R110" s="15" t="s">
        <v>39</v>
      </c>
      <c r="S110" s="14" t="s">
        <v>39</v>
      </c>
      <c r="T110" s="26">
        <v>48000</v>
      </c>
      <c r="U110" s="26">
        <v>48000</v>
      </c>
      <c r="V110" s="26">
        <f t="shared" si="11"/>
        <v>53760.000000000007</v>
      </c>
      <c r="W110" s="17" t="s">
        <v>39</v>
      </c>
      <c r="X110" s="15">
        <v>2017</v>
      </c>
      <c r="Y110" s="18"/>
    </row>
    <row r="111" spans="1:39" ht="210" x14ac:dyDescent="0.25">
      <c r="B111" s="13" t="s">
        <v>68</v>
      </c>
      <c r="C111" s="14" t="s">
        <v>27</v>
      </c>
      <c r="D111" s="14" t="s">
        <v>79</v>
      </c>
      <c r="E111" s="14" t="s">
        <v>80</v>
      </c>
      <c r="F111" s="14" t="s">
        <v>81</v>
      </c>
      <c r="G111" s="14" t="s">
        <v>82</v>
      </c>
      <c r="H111" s="15" t="s">
        <v>32</v>
      </c>
      <c r="I111" s="16">
        <v>100</v>
      </c>
      <c r="J111" s="14" t="s">
        <v>47</v>
      </c>
      <c r="K111" s="14" t="s">
        <v>40</v>
      </c>
      <c r="L111" s="14" t="s">
        <v>93</v>
      </c>
      <c r="M111" s="14" t="s">
        <v>40</v>
      </c>
      <c r="N111" s="14" t="s">
        <v>35</v>
      </c>
      <c r="O111" s="14" t="s">
        <v>85</v>
      </c>
      <c r="P111" s="14" t="s">
        <v>69</v>
      </c>
      <c r="Q111" s="15" t="s">
        <v>39</v>
      </c>
      <c r="R111" s="15" t="s">
        <v>39</v>
      </c>
      <c r="S111" s="14" t="s">
        <v>39</v>
      </c>
      <c r="T111" s="26">
        <v>66428</v>
      </c>
      <c r="U111" s="26">
        <v>66428</v>
      </c>
      <c r="V111" s="26">
        <f t="shared" si="11"/>
        <v>74399.360000000001</v>
      </c>
      <c r="W111" s="17" t="s">
        <v>39</v>
      </c>
      <c r="X111" s="15">
        <v>2017</v>
      </c>
      <c r="Y111" s="18"/>
    </row>
    <row r="112" spans="1:39" ht="157.5" x14ac:dyDescent="0.25">
      <c r="B112" s="13" t="s">
        <v>478</v>
      </c>
      <c r="C112" s="14" t="s">
        <v>27</v>
      </c>
      <c r="D112" s="14" t="s">
        <v>59</v>
      </c>
      <c r="E112" s="14" t="s">
        <v>60</v>
      </c>
      <c r="F112" s="14" t="s">
        <v>60</v>
      </c>
      <c r="G112" s="14" t="s">
        <v>61</v>
      </c>
      <c r="H112" s="15" t="s">
        <v>44</v>
      </c>
      <c r="I112" s="16">
        <v>100</v>
      </c>
      <c r="J112" s="14" t="s">
        <v>33</v>
      </c>
      <c r="K112" s="14" t="s">
        <v>40</v>
      </c>
      <c r="L112" s="14" t="s">
        <v>93</v>
      </c>
      <c r="M112" s="14" t="s">
        <v>40</v>
      </c>
      <c r="N112" s="14" t="s">
        <v>35</v>
      </c>
      <c r="O112" s="14" t="s">
        <v>85</v>
      </c>
      <c r="P112" s="14" t="s">
        <v>63</v>
      </c>
      <c r="Q112" s="15" t="s">
        <v>39</v>
      </c>
      <c r="R112" s="15" t="s">
        <v>39</v>
      </c>
      <c r="S112" s="14" t="s">
        <v>39</v>
      </c>
      <c r="T112" s="26">
        <v>16200000</v>
      </c>
      <c r="U112" s="26">
        <v>0</v>
      </c>
      <c r="V112" s="73">
        <f>U112*1.12</f>
        <v>0</v>
      </c>
      <c r="W112" s="17" t="s">
        <v>39</v>
      </c>
      <c r="X112" s="15">
        <v>2017</v>
      </c>
      <c r="Y112" s="18"/>
    </row>
    <row r="113" spans="1:39" ht="157.5" x14ac:dyDescent="0.25">
      <c r="A113" s="46"/>
      <c r="B113" s="56" t="s">
        <v>552</v>
      </c>
      <c r="C113" s="57" t="s">
        <v>27</v>
      </c>
      <c r="D113" s="57" t="s">
        <v>59</v>
      </c>
      <c r="E113" s="57" t="s">
        <v>60</v>
      </c>
      <c r="F113" s="57" t="s">
        <v>60</v>
      </c>
      <c r="G113" s="57" t="s">
        <v>61</v>
      </c>
      <c r="H113" s="58" t="s">
        <v>32</v>
      </c>
      <c r="I113" s="59">
        <v>100</v>
      </c>
      <c r="J113" s="57" t="s">
        <v>33</v>
      </c>
      <c r="K113" s="57" t="s">
        <v>40</v>
      </c>
      <c r="L113" s="57" t="s">
        <v>93</v>
      </c>
      <c r="M113" s="57" t="s">
        <v>40</v>
      </c>
      <c r="N113" s="57" t="s">
        <v>35</v>
      </c>
      <c r="O113" s="57" t="s">
        <v>85</v>
      </c>
      <c r="P113" s="57" t="s">
        <v>63</v>
      </c>
      <c r="Q113" s="58" t="s">
        <v>39</v>
      </c>
      <c r="R113" s="58" t="s">
        <v>39</v>
      </c>
      <c r="S113" s="57" t="s">
        <v>39</v>
      </c>
      <c r="T113" s="74">
        <v>348384</v>
      </c>
      <c r="U113" s="74">
        <f>T113</f>
        <v>348384</v>
      </c>
      <c r="V113" s="75">
        <f>U113*1.12</f>
        <v>390190.08000000002</v>
      </c>
      <c r="W113" s="60"/>
      <c r="X113" s="58">
        <v>2017</v>
      </c>
      <c r="Y113" s="61" t="s">
        <v>539</v>
      </c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</row>
    <row r="114" spans="1:39" ht="157.5" x14ac:dyDescent="0.25">
      <c r="B114" s="13" t="s">
        <v>479</v>
      </c>
      <c r="C114" s="14" t="s">
        <v>27</v>
      </c>
      <c r="D114" s="14" t="s">
        <v>59</v>
      </c>
      <c r="E114" s="14" t="s">
        <v>60</v>
      </c>
      <c r="F114" s="14" t="s">
        <v>60</v>
      </c>
      <c r="G114" s="14" t="s">
        <v>122</v>
      </c>
      <c r="H114" s="15" t="s">
        <v>32</v>
      </c>
      <c r="I114" s="16">
        <v>100</v>
      </c>
      <c r="J114" s="14" t="s">
        <v>33</v>
      </c>
      <c r="K114" s="14" t="s">
        <v>40</v>
      </c>
      <c r="L114" s="14" t="s">
        <v>534</v>
      </c>
      <c r="M114" s="14" t="s">
        <v>40</v>
      </c>
      <c r="N114" s="14" t="s">
        <v>35</v>
      </c>
      <c r="O114" s="14" t="s">
        <v>85</v>
      </c>
      <c r="P114" s="14" t="s">
        <v>63</v>
      </c>
      <c r="Q114" s="15"/>
      <c r="R114" s="15"/>
      <c r="S114" s="14"/>
      <c r="T114" s="26">
        <v>1776000</v>
      </c>
      <c r="U114" s="26">
        <v>0</v>
      </c>
      <c r="V114" s="73">
        <f>U114*1.12</f>
        <v>0</v>
      </c>
      <c r="W114" s="17"/>
      <c r="X114" s="15">
        <v>2017</v>
      </c>
      <c r="Y114" s="18"/>
    </row>
    <row r="115" spans="1:39" ht="157.5" x14ac:dyDescent="0.25">
      <c r="A115" s="77"/>
      <c r="B115" s="13" t="s">
        <v>562</v>
      </c>
      <c r="C115" s="14" t="s">
        <v>27</v>
      </c>
      <c r="D115" s="14" t="s">
        <v>59</v>
      </c>
      <c r="E115" s="14" t="s">
        <v>60</v>
      </c>
      <c r="F115" s="14" t="s">
        <v>60</v>
      </c>
      <c r="G115" s="14" t="s">
        <v>122</v>
      </c>
      <c r="H115" s="15" t="s">
        <v>32</v>
      </c>
      <c r="I115" s="16">
        <v>100</v>
      </c>
      <c r="J115" s="14" t="s">
        <v>33</v>
      </c>
      <c r="K115" s="14" t="s">
        <v>40</v>
      </c>
      <c r="L115" s="14" t="s">
        <v>534</v>
      </c>
      <c r="M115" s="14" t="s">
        <v>40</v>
      </c>
      <c r="N115" s="14" t="s">
        <v>35</v>
      </c>
      <c r="O115" s="14" t="s">
        <v>85</v>
      </c>
      <c r="P115" s="14" t="s">
        <v>63</v>
      </c>
      <c r="Q115" s="15"/>
      <c r="R115" s="15"/>
      <c r="S115" s="14"/>
      <c r="T115" s="26">
        <v>1026000</v>
      </c>
      <c r="U115" s="26">
        <v>0</v>
      </c>
      <c r="V115" s="73">
        <v>0</v>
      </c>
      <c r="W115" s="17"/>
      <c r="X115" s="15">
        <v>2017</v>
      </c>
      <c r="Y115" s="18" t="s">
        <v>539</v>
      </c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</row>
    <row r="116" spans="1:39" ht="157.5" x14ac:dyDescent="0.25">
      <c r="A116" s="80"/>
      <c r="B116" s="13" t="s">
        <v>583</v>
      </c>
      <c r="C116" s="14" t="s">
        <v>27</v>
      </c>
      <c r="D116" s="14" t="s">
        <v>59</v>
      </c>
      <c r="E116" s="14" t="s">
        <v>60</v>
      </c>
      <c r="F116" s="14" t="s">
        <v>60</v>
      </c>
      <c r="G116" s="14" t="s">
        <v>122</v>
      </c>
      <c r="H116" s="15" t="s">
        <v>32</v>
      </c>
      <c r="I116" s="16">
        <v>100</v>
      </c>
      <c r="J116" s="14" t="s">
        <v>33</v>
      </c>
      <c r="K116" s="14" t="s">
        <v>40</v>
      </c>
      <c r="L116" s="14" t="s">
        <v>537</v>
      </c>
      <c r="M116" s="14" t="s">
        <v>40</v>
      </c>
      <c r="N116" s="14" t="s">
        <v>35</v>
      </c>
      <c r="O116" s="14" t="s">
        <v>85</v>
      </c>
      <c r="P116" s="14" t="s">
        <v>63</v>
      </c>
      <c r="Q116" s="15"/>
      <c r="R116" s="15"/>
      <c r="S116" s="14"/>
      <c r="T116" s="26">
        <v>996000</v>
      </c>
      <c r="U116" s="26">
        <v>996000</v>
      </c>
      <c r="V116" s="73">
        <v>1115520</v>
      </c>
      <c r="W116" s="17"/>
      <c r="X116" s="15">
        <v>2017</v>
      </c>
      <c r="Y116" s="18" t="s">
        <v>584</v>
      </c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</row>
    <row r="117" spans="1:39" ht="131.25" x14ac:dyDescent="0.25">
      <c r="B117" s="13" t="s">
        <v>480</v>
      </c>
      <c r="C117" s="14" t="s">
        <v>27</v>
      </c>
      <c r="D117" s="14" t="s">
        <v>109</v>
      </c>
      <c r="E117" s="14" t="s">
        <v>110</v>
      </c>
      <c r="F117" s="14" t="s">
        <v>111</v>
      </c>
      <c r="G117" s="14" t="s">
        <v>408</v>
      </c>
      <c r="H117" s="15" t="s">
        <v>32</v>
      </c>
      <c r="I117" s="16">
        <v>100</v>
      </c>
      <c r="J117" s="14" t="s">
        <v>33</v>
      </c>
      <c r="K117" s="14" t="s">
        <v>40</v>
      </c>
      <c r="L117" s="14" t="s">
        <v>93</v>
      </c>
      <c r="M117" s="14" t="s">
        <v>40</v>
      </c>
      <c r="N117" s="14" t="s">
        <v>35</v>
      </c>
      <c r="O117" s="14" t="s">
        <v>85</v>
      </c>
      <c r="P117" s="14" t="s">
        <v>63</v>
      </c>
      <c r="Q117" s="15"/>
      <c r="R117" s="15"/>
      <c r="S117" s="14"/>
      <c r="T117" s="26">
        <v>153372.0024</v>
      </c>
      <c r="U117" s="26">
        <v>153372.0024</v>
      </c>
      <c r="V117" s="73">
        <f t="shared" ref="V117:V122" si="12">U117*1.12</f>
        <v>171776.64268800002</v>
      </c>
      <c r="W117" s="17"/>
      <c r="X117" s="15">
        <v>2017</v>
      </c>
      <c r="Y117" s="18"/>
    </row>
    <row r="118" spans="1:39" ht="131.25" x14ac:dyDescent="0.25">
      <c r="B118" s="13" t="s">
        <v>481</v>
      </c>
      <c r="C118" s="14" t="s">
        <v>27</v>
      </c>
      <c r="D118" s="14" t="s">
        <v>109</v>
      </c>
      <c r="E118" s="14" t="s">
        <v>110</v>
      </c>
      <c r="F118" s="14" t="s">
        <v>111</v>
      </c>
      <c r="G118" s="14" t="s">
        <v>409</v>
      </c>
      <c r="H118" s="15" t="s">
        <v>32</v>
      </c>
      <c r="I118" s="16">
        <v>100</v>
      </c>
      <c r="J118" s="14" t="s">
        <v>33</v>
      </c>
      <c r="K118" s="14" t="s">
        <v>40</v>
      </c>
      <c r="L118" s="14" t="s">
        <v>93</v>
      </c>
      <c r="M118" s="14" t="s">
        <v>40</v>
      </c>
      <c r="N118" s="14" t="s">
        <v>35</v>
      </c>
      <c r="O118" s="14" t="s">
        <v>85</v>
      </c>
      <c r="P118" s="14" t="s">
        <v>63</v>
      </c>
      <c r="Q118" s="15"/>
      <c r="R118" s="15"/>
      <c r="S118" s="14"/>
      <c r="T118" s="28">
        <v>315728.7</v>
      </c>
      <c r="U118" s="28">
        <f>T118</f>
        <v>315728.7</v>
      </c>
      <c r="V118" s="29">
        <f t="shared" si="12"/>
        <v>353616.14400000003</v>
      </c>
      <c r="W118" s="17"/>
      <c r="X118" s="15">
        <v>2017</v>
      </c>
      <c r="Y118" s="18"/>
    </row>
    <row r="119" spans="1:39" ht="131.25" x14ac:dyDescent="0.25">
      <c r="B119" s="13" t="s">
        <v>482</v>
      </c>
      <c r="C119" s="14" t="s">
        <v>27</v>
      </c>
      <c r="D119" s="14" t="s">
        <v>112</v>
      </c>
      <c r="E119" s="14" t="s">
        <v>113</v>
      </c>
      <c r="F119" s="14" t="s">
        <v>113</v>
      </c>
      <c r="G119" s="14" t="s">
        <v>410</v>
      </c>
      <c r="H119" s="15" t="s">
        <v>32</v>
      </c>
      <c r="I119" s="16">
        <v>100</v>
      </c>
      <c r="J119" s="14" t="s">
        <v>33</v>
      </c>
      <c r="K119" s="14" t="s">
        <v>40</v>
      </c>
      <c r="L119" s="14" t="s">
        <v>93</v>
      </c>
      <c r="M119" s="14" t="s">
        <v>40</v>
      </c>
      <c r="N119" s="14" t="s">
        <v>35</v>
      </c>
      <c r="O119" s="14" t="s">
        <v>85</v>
      </c>
      <c r="P119" s="14" t="s">
        <v>63</v>
      </c>
      <c r="Q119" s="15"/>
      <c r="R119" s="15"/>
      <c r="S119" s="14"/>
      <c r="T119" s="28">
        <v>910714.28600000008</v>
      </c>
      <c r="U119" s="28">
        <v>910714.28600000008</v>
      </c>
      <c r="V119" s="29">
        <f t="shared" si="12"/>
        <v>1020000.0003200002</v>
      </c>
      <c r="W119" s="17"/>
      <c r="X119" s="15">
        <v>2017</v>
      </c>
      <c r="Y119" s="18"/>
      <c r="AA119" s="27"/>
    </row>
    <row r="120" spans="1:39" ht="131.25" x14ac:dyDescent="0.25">
      <c r="B120" s="13" t="s">
        <v>483</v>
      </c>
      <c r="C120" s="14" t="s">
        <v>27</v>
      </c>
      <c r="D120" s="14" t="s">
        <v>114</v>
      </c>
      <c r="E120" s="14" t="s">
        <v>115</v>
      </c>
      <c r="F120" s="14" t="s">
        <v>116</v>
      </c>
      <c r="G120" s="14"/>
      <c r="H120" s="15" t="s">
        <v>32</v>
      </c>
      <c r="I120" s="16">
        <v>100</v>
      </c>
      <c r="J120" s="14" t="s">
        <v>33</v>
      </c>
      <c r="K120" s="14" t="s">
        <v>40</v>
      </c>
      <c r="L120" s="14" t="s">
        <v>93</v>
      </c>
      <c r="M120" s="14" t="s">
        <v>40</v>
      </c>
      <c r="N120" s="14" t="s">
        <v>35</v>
      </c>
      <c r="O120" s="14" t="s">
        <v>85</v>
      </c>
      <c r="P120" s="14" t="s">
        <v>63</v>
      </c>
      <c r="Q120" s="15"/>
      <c r="R120" s="15"/>
      <c r="S120" s="14"/>
      <c r="T120" s="28">
        <v>294678</v>
      </c>
      <c r="U120" s="28">
        <v>294678</v>
      </c>
      <c r="V120" s="29">
        <f t="shared" si="12"/>
        <v>330039.36000000004</v>
      </c>
      <c r="W120" s="17"/>
      <c r="X120" s="15">
        <v>2017</v>
      </c>
      <c r="Y120" s="18"/>
    </row>
    <row r="121" spans="1:39" ht="157.5" x14ac:dyDescent="0.25">
      <c r="B121" s="13" t="s">
        <v>484</v>
      </c>
      <c r="C121" s="14" t="s">
        <v>27</v>
      </c>
      <c r="D121" s="14" t="s">
        <v>117</v>
      </c>
      <c r="E121" s="14" t="s">
        <v>115</v>
      </c>
      <c r="F121" s="14" t="s">
        <v>118</v>
      </c>
      <c r="G121" s="14" t="s">
        <v>411</v>
      </c>
      <c r="H121" s="15" t="s">
        <v>32</v>
      </c>
      <c r="I121" s="16">
        <v>100</v>
      </c>
      <c r="J121" s="14" t="s">
        <v>33</v>
      </c>
      <c r="K121" s="14" t="s">
        <v>40</v>
      </c>
      <c r="L121" s="14" t="s">
        <v>93</v>
      </c>
      <c r="M121" s="14" t="s">
        <v>40</v>
      </c>
      <c r="N121" s="14" t="s">
        <v>35</v>
      </c>
      <c r="O121" s="14" t="s">
        <v>85</v>
      </c>
      <c r="P121" s="14" t="s">
        <v>121</v>
      </c>
      <c r="Q121" s="15"/>
      <c r="R121" s="15"/>
      <c r="S121" s="14"/>
      <c r="T121" s="28">
        <v>51589.2</v>
      </c>
      <c r="U121" s="28">
        <v>51589.2</v>
      </c>
      <c r="V121" s="29">
        <f t="shared" si="12"/>
        <v>57779.904000000002</v>
      </c>
      <c r="W121" s="17"/>
      <c r="X121" s="15">
        <v>2017</v>
      </c>
      <c r="Y121" s="18"/>
    </row>
    <row r="122" spans="1:39" ht="131.25" x14ac:dyDescent="0.25">
      <c r="B122" s="13" t="s">
        <v>485</v>
      </c>
      <c r="C122" s="14" t="s">
        <v>27</v>
      </c>
      <c r="D122" s="14" t="s">
        <v>119</v>
      </c>
      <c r="E122" s="14" t="s">
        <v>120</v>
      </c>
      <c r="F122" s="14" t="s">
        <v>120</v>
      </c>
      <c r="G122" s="14"/>
      <c r="H122" s="15" t="s">
        <v>32</v>
      </c>
      <c r="I122" s="16">
        <v>100</v>
      </c>
      <c r="J122" s="14" t="s">
        <v>33</v>
      </c>
      <c r="K122" s="14" t="s">
        <v>40</v>
      </c>
      <c r="L122" s="14" t="s">
        <v>93</v>
      </c>
      <c r="M122" s="14" t="s">
        <v>40</v>
      </c>
      <c r="N122" s="14" t="s">
        <v>35</v>
      </c>
      <c r="O122" s="14" t="s">
        <v>85</v>
      </c>
      <c r="P122" s="14" t="s">
        <v>63</v>
      </c>
      <c r="Q122" s="15"/>
      <c r="R122" s="15"/>
      <c r="S122" s="14"/>
      <c r="T122" s="28">
        <v>82542.864480000004</v>
      </c>
      <c r="U122" s="28">
        <v>82542.864480000004</v>
      </c>
      <c r="V122" s="29">
        <f t="shared" si="12"/>
        <v>92448.008217600014</v>
      </c>
      <c r="W122" s="17"/>
      <c r="X122" s="15">
        <v>2017</v>
      </c>
      <c r="Y122" s="18"/>
    </row>
    <row r="123" spans="1:39" ht="131.25" x14ac:dyDescent="0.25">
      <c r="B123" s="13" t="s">
        <v>486</v>
      </c>
      <c r="C123" s="14" t="s">
        <v>27</v>
      </c>
      <c r="D123" s="14" t="s">
        <v>126</v>
      </c>
      <c r="E123" s="14" t="s">
        <v>127</v>
      </c>
      <c r="F123" s="14" t="s">
        <v>127</v>
      </c>
      <c r="G123" s="14"/>
      <c r="H123" s="15" t="s">
        <v>32</v>
      </c>
      <c r="I123" s="16">
        <v>100</v>
      </c>
      <c r="J123" s="14" t="s">
        <v>33</v>
      </c>
      <c r="K123" s="14" t="s">
        <v>40</v>
      </c>
      <c r="L123" s="14" t="s">
        <v>518</v>
      </c>
      <c r="M123" s="14" t="s">
        <v>40</v>
      </c>
      <c r="N123" s="14" t="s">
        <v>35</v>
      </c>
      <c r="O123" s="14" t="s">
        <v>85</v>
      </c>
      <c r="P123" s="14" t="s">
        <v>135</v>
      </c>
      <c r="Q123" s="15"/>
      <c r="R123" s="15"/>
      <c r="S123" s="14"/>
      <c r="T123" s="28">
        <v>683331.20266666706</v>
      </c>
      <c r="U123" s="28">
        <v>0</v>
      </c>
      <c r="V123" s="29">
        <f t="shared" ref="V123:V131" si="13">U123*1.12</f>
        <v>0</v>
      </c>
      <c r="W123" s="17"/>
      <c r="X123" s="15">
        <v>2017</v>
      </c>
      <c r="Y123" s="18"/>
    </row>
    <row r="124" spans="1:39" ht="131.25" x14ac:dyDescent="0.25">
      <c r="A124" s="79"/>
      <c r="B124" s="48" t="s">
        <v>582</v>
      </c>
      <c r="C124" s="49" t="s">
        <v>27</v>
      </c>
      <c r="D124" s="49" t="s">
        <v>126</v>
      </c>
      <c r="E124" s="49" t="s">
        <v>127</v>
      </c>
      <c r="F124" s="49" t="s">
        <v>127</v>
      </c>
      <c r="G124" s="49"/>
      <c r="H124" s="50" t="s">
        <v>32</v>
      </c>
      <c r="I124" s="51">
        <v>100</v>
      </c>
      <c r="J124" s="49" t="s">
        <v>33</v>
      </c>
      <c r="K124" s="49" t="s">
        <v>40</v>
      </c>
      <c r="L124" s="49" t="s">
        <v>517</v>
      </c>
      <c r="M124" s="49" t="s">
        <v>40</v>
      </c>
      <c r="N124" s="49" t="s">
        <v>35</v>
      </c>
      <c r="O124" s="49" t="s">
        <v>85</v>
      </c>
      <c r="P124" s="49" t="s">
        <v>135</v>
      </c>
      <c r="Q124" s="50"/>
      <c r="R124" s="50"/>
      <c r="S124" s="49"/>
      <c r="T124" s="67">
        <v>683331.20266666706</v>
      </c>
      <c r="U124" s="67">
        <v>683331.20266666706</v>
      </c>
      <c r="V124" s="68">
        <v>765330.94698666723</v>
      </c>
      <c r="W124" s="52"/>
      <c r="X124" s="50">
        <v>2017</v>
      </c>
      <c r="Y124" s="53" t="s">
        <v>572</v>
      </c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</row>
    <row r="125" spans="1:39" ht="157.5" x14ac:dyDescent="0.25">
      <c r="B125" s="13" t="s">
        <v>487</v>
      </c>
      <c r="C125" s="14" t="s">
        <v>27</v>
      </c>
      <c r="D125" s="14" t="s">
        <v>123</v>
      </c>
      <c r="E125" s="14" t="s">
        <v>124</v>
      </c>
      <c r="F125" s="14" t="s">
        <v>125</v>
      </c>
      <c r="G125" s="14" t="s">
        <v>128</v>
      </c>
      <c r="H125" s="15" t="s">
        <v>32</v>
      </c>
      <c r="I125" s="16">
        <v>100</v>
      </c>
      <c r="J125" s="14" t="s">
        <v>33</v>
      </c>
      <c r="K125" s="14" t="s">
        <v>40</v>
      </c>
      <c r="L125" s="14" t="s">
        <v>534</v>
      </c>
      <c r="M125" s="14" t="s">
        <v>40</v>
      </c>
      <c r="N125" s="14" t="s">
        <v>35</v>
      </c>
      <c r="O125" s="14" t="s">
        <v>85</v>
      </c>
      <c r="P125" s="14" t="s">
        <v>135</v>
      </c>
      <c r="Q125" s="15"/>
      <c r="R125" s="15"/>
      <c r="S125" s="14"/>
      <c r="T125" s="14">
        <v>177000</v>
      </c>
      <c r="U125" s="28">
        <v>177000</v>
      </c>
      <c r="V125" s="29">
        <f t="shared" si="13"/>
        <v>198240.00000000003</v>
      </c>
      <c r="W125" s="17"/>
      <c r="X125" s="15">
        <v>2017</v>
      </c>
      <c r="Y125" s="18"/>
    </row>
    <row r="126" spans="1:39" ht="157.5" x14ac:dyDescent="0.25">
      <c r="B126" s="13" t="s">
        <v>488</v>
      </c>
      <c r="C126" s="14" t="s">
        <v>27</v>
      </c>
      <c r="D126" s="14" t="s">
        <v>123</v>
      </c>
      <c r="E126" s="14" t="s">
        <v>124</v>
      </c>
      <c r="F126" s="14" t="s">
        <v>125</v>
      </c>
      <c r="G126" s="14" t="s">
        <v>129</v>
      </c>
      <c r="H126" s="15" t="s">
        <v>32</v>
      </c>
      <c r="I126" s="16">
        <v>100</v>
      </c>
      <c r="J126" s="14" t="s">
        <v>33</v>
      </c>
      <c r="K126" s="14" t="s">
        <v>40</v>
      </c>
      <c r="L126" s="14" t="s">
        <v>517</v>
      </c>
      <c r="M126" s="14" t="s">
        <v>40</v>
      </c>
      <c r="N126" s="14" t="s">
        <v>35</v>
      </c>
      <c r="O126" s="14" t="s">
        <v>85</v>
      </c>
      <c r="P126" s="14" t="s">
        <v>135</v>
      </c>
      <c r="Q126" s="15"/>
      <c r="R126" s="15"/>
      <c r="S126" s="14"/>
      <c r="T126" s="14">
        <v>150893</v>
      </c>
      <c r="U126" s="28">
        <v>150893</v>
      </c>
      <c r="V126" s="29">
        <f t="shared" si="13"/>
        <v>169000.16</v>
      </c>
      <c r="W126" s="17"/>
      <c r="X126" s="15">
        <v>2017</v>
      </c>
      <c r="Y126" s="18"/>
    </row>
    <row r="127" spans="1:39" ht="157.5" x14ac:dyDescent="0.25">
      <c r="B127" s="13" t="s">
        <v>489</v>
      </c>
      <c r="C127" s="14" t="s">
        <v>27</v>
      </c>
      <c r="D127" s="14" t="s">
        <v>123</v>
      </c>
      <c r="E127" s="14" t="s">
        <v>124</v>
      </c>
      <c r="F127" s="14" t="s">
        <v>125</v>
      </c>
      <c r="G127" s="14" t="s">
        <v>130</v>
      </c>
      <c r="H127" s="15" t="s">
        <v>32</v>
      </c>
      <c r="I127" s="16">
        <v>100</v>
      </c>
      <c r="J127" s="14" t="s">
        <v>33</v>
      </c>
      <c r="K127" s="14" t="s">
        <v>40</v>
      </c>
      <c r="L127" s="14" t="s">
        <v>535</v>
      </c>
      <c r="M127" s="14" t="s">
        <v>40</v>
      </c>
      <c r="N127" s="14" t="s">
        <v>35</v>
      </c>
      <c r="O127" s="14" t="s">
        <v>85</v>
      </c>
      <c r="P127" s="14" t="s">
        <v>135</v>
      </c>
      <c r="Q127" s="15"/>
      <c r="R127" s="15"/>
      <c r="S127" s="14"/>
      <c r="T127" s="28">
        <v>380133.33333333302</v>
      </c>
      <c r="U127" s="28">
        <v>380133.33333333302</v>
      </c>
      <c r="V127" s="29">
        <f t="shared" si="13"/>
        <v>425749.33333333302</v>
      </c>
      <c r="W127" s="17"/>
      <c r="X127" s="15">
        <v>2017</v>
      </c>
      <c r="Y127" s="18"/>
    </row>
    <row r="128" spans="1:39" ht="157.5" x14ac:dyDescent="0.25">
      <c r="B128" s="13" t="s">
        <v>490</v>
      </c>
      <c r="C128" s="14" t="s">
        <v>27</v>
      </c>
      <c r="D128" s="20" t="s">
        <v>123</v>
      </c>
      <c r="E128" s="20" t="s">
        <v>124</v>
      </c>
      <c r="F128" s="20" t="s">
        <v>125</v>
      </c>
      <c r="G128" s="20" t="s">
        <v>131</v>
      </c>
      <c r="H128" s="15" t="s">
        <v>32</v>
      </c>
      <c r="I128" s="16">
        <v>100</v>
      </c>
      <c r="J128" s="14" t="s">
        <v>33</v>
      </c>
      <c r="K128" s="14" t="s">
        <v>40</v>
      </c>
      <c r="L128" s="20" t="s">
        <v>536</v>
      </c>
      <c r="M128" s="14" t="s">
        <v>40</v>
      </c>
      <c r="N128" s="14" t="s">
        <v>35</v>
      </c>
      <c r="O128" s="14" t="s">
        <v>85</v>
      </c>
      <c r="P128" s="14" t="s">
        <v>135</v>
      </c>
      <c r="Q128" s="30"/>
      <c r="R128" s="30"/>
      <c r="S128" s="20"/>
      <c r="T128" s="20">
        <v>197500</v>
      </c>
      <c r="U128" s="31">
        <v>197500</v>
      </c>
      <c r="V128" s="32">
        <f t="shared" si="13"/>
        <v>221200.00000000003</v>
      </c>
      <c r="W128" s="33"/>
      <c r="X128" s="15">
        <v>2017</v>
      </c>
      <c r="Y128" s="34"/>
    </row>
    <row r="129" spans="1:39" ht="157.5" x14ac:dyDescent="0.25">
      <c r="B129" s="13" t="s">
        <v>491</v>
      </c>
      <c r="C129" s="14" t="s">
        <v>27</v>
      </c>
      <c r="D129" s="14" t="s">
        <v>123</v>
      </c>
      <c r="E129" s="14" t="s">
        <v>124</v>
      </c>
      <c r="F129" s="14" t="s">
        <v>125</v>
      </c>
      <c r="G129" s="14" t="s">
        <v>132</v>
      </c>
      <c r="H129" s="15" t="s">
        <v>32</v>
      </c>
      <c r="I129" s="16">
        <v>100</v>
      </c>
      <c r="J129" s="14" t="s">
        <v>33</v>
      </c>
      <c r="K129" s="14" t="s">
        <v>40</v>
      </c>
      <c r="L129" s="14" t="s">
        <v>535</v>
      </c>
      <c r="M129" s="14" t="s">
        <v>40</v>
      </c>
      <c r="N129" s="14" t="s">
        <v>35</v>
      </c>
      <c r="O129" s="14" t="s">
        <v>85</v>
      </c>
      <c r="P129" s="14" t="s">
        <v>135</v>
      </c>
      <c r="Q129" s="15"/>
      <c r="R129" s="15"/>
      <c r="S129" s="14"/>
      <c r="T129" s="14">
        <v>125000</v>
      </c>
      <c r="U129" s="28">
        <v>125000</v>
      </c>
      <c r="V129" s="29">
        <f t="shared" si="13"/>
        <v>140000</v>
      </c>
      <c r="W129" s="17"/>
      <c r="X129" s="15">
        <v>2017</v>
      </c>
      <c r="Y129" s="18"/>
    </row>
    <row r="130" spans="1:39" ht="210" x14ac:dyDescent="0.25">
      <c r="B130" s="13" t="s">
        <v>492</v>
      </c>
      <c r="C130" s="14" t="s">
        <v>27</v>
      </c>
      <c r="D130" s="14" t="s">
        <v>123</v>
      </c>
      <c r="E130" s="14" t="s">
        <v>124</v>
      </c>
      <c r="F130" s="14" t="s">
        <v>125</v>
      </c>
      <c r="G130" s="14" t="s">
        <v>133</v>
      </c>
      <c r="H130" s="15" t="s">
        <v>32</v>
      </c>
      <c r="I130" s="16">
        <v>100</v>
      </c>
      <c r="J130" s="14" t="s">
        <v>33</v>
      </c>
      <c r="K130" s="14" t="s">
        <v>40</v>
      </c>
      <c r="L130" s="14" t="s">
        <v>519</v>
      </c>
      <c r="M130" s="14" t="s">
        <v>40</v>
      </c>
      <c r="N130" s="14" t="s">
        <v>35</v>
      </c>
      <c r="O130" s="14" t="s">
        <v>85</v>
      </c>
      <c r="P130" s="14" t="s">
        <v>135</v>
      </c>
      <c r="Q130" s="15"/>
      <c r="R130" s="15"/>
      <c r="S130" s="14"/>
      <c r="T130" s="28">
        <v>49000</v>
      </c>
      <c r="U130" s="28">
        <v>49000</v>
      </c>
      <c r="V130" s="29">
        <f t="shared" si="13"/>
        <v>54880.000000000007</v>
      </c>
      <c r="W130" s="17"/>
      <c r="X130" s="15">
        <v>2017</v>
      </c>
      <c r="Y130" s="18"/>
    </row>
    <row r="131" spans="1:39" ht="236.25" x14ac:dyDescent="0.25">
      <c r="B131" s="13" t="s">
        <v>493</v>
      </c>
      <c r="C131" s="14" t="s">
        <v>27</v>
      </c>
      <c r="D131" s="14" t="s">
        <v>123</v>
      </c>
      <c r="E131" s="14" t="s">
        <v>124</v>
      </c>
      <c r="F131" s="14" t="s">
        <v>125</v>
      </c>
      <c r="G131" s="14" t="s">
        <v>134</v>
      </c>
      <c r="H131" s="15" t="s">
        <v>32</v>
      </c>
      <c r="I131" s="16">
        <v>100</v>
      </c>
      <c r="J131" s="14" t="s">
        <v>33</v>
      </c>
      <c r="K131" s="14" t="s">
        <v>40</v>
      </c>
      <c r="L131" s="14" t="s">
        <v>534</v>
      </c>
      <c r="M131" s="14" t="s">
        <v>40</v>
      </c>
      <c r="N131" s="14" t="s">
        <v>35</v>
      </c>
      <c r="O131" s="14" t="s">
        <v>85</v>
      </c>
      <c r="P131" s="14" t="s">
        <v>135</v>
      </c>
      <c r="Q131" s="15"/>
      <c r="R131" s="15"/>
      <c r="S131" s="14"/>
      <c r="T131" s="28">
        <f>55000/1.12</f>
        <v>49107.142857142855</v>
      </c>
      <c r="U131" s="28">
        <v>49107.142857142855</v>
      </c>
      <c r="V131" s="29">
        <f t="shared" si="13"/>
        <v>55000</v>
      </c>
      <c r="W131" s="17"/>
      <c r="X131" s="15">
        <v>2017</v>
      </c>
      <c r="Y131" s="18"/>
    </row>
    <row r="132" spans="1:39" ht="315" x14ac:dyDescent="0.25">
      <c r="B132" s="13" t="s">
        <v>494</v>
      </c>
      <c r="C132" s="14" t="s">
        <v>27</v>
      </c>
      <c r="D132" s="14" t="s">
        <v>136</v>
      </c>
      <c r="E132" s="14" t="s">
        <v>137</v>
      </c>
      <c r="F132" s="14" t="s">
        <v>137</v>
      </c>
      <c r="G132" s="14"/>
      <c r="H132" s="15" t="s">
        <v>32</v>
      </c>
      <c r="I132" s="16">
        <v>100</v>
      </c>
      <c r="J132" s="14" t="s">
        <v>33</v>
      </c>
      <c r="K132" s="14" t="s">
        <v>40</v>
      </c>
      <c r="L132" s="14" t="s">
        <v>515</v>
      </c>
      <c r="M132" s="14" t="s">
        <v>40</v>
      </c>
      <c r="N132" s="14" t="s">
        <v>35</v>
      </c>
      <c r="O132" s="14" t="s">
        <v>85</v>
      </c>
      <c r="P132" s="14" t="s">
        <v>138</v>
      </c>
      <c r="Q132" s="15"/>
      <c r="R132" s="15"/>
      <c r="S132" s="14"/>
      <c r="T132" s="14">
        <v>5885000</v>
      </c>
      <c r="U132" s="14">
        <v>5885000</v>
      </c>
      <c r="V132" s="17">
        <f>U132*1.12</f>
        <v>6591200.0000000009</v>
      </c>
      <c r="W132" s="17"/>
      <c r="X132" s="15">
        <v>2017</v>
      </c>
      <c r="Y132" s="18"/>
    </row>
    <row r="133" spans="1:39" ht="210" x14ac:dyDescent="0.25">
      <c r="B133" s="13" t="s">
        <v>495</v>
      </c>
      <c r="C133" s="14" t="s">
        <v>27</v>
      </c>
      <c r="D133" s="14" t="s">
        <v>366</v>
      </c>
      <c r="E133" s="14" t="s">
        <v>367</v>
      </c>
      <c r="F133" s="14" t="s">
        <v>367</v>
      </c>
      <c r="G133" s="14"/>
      <c r="H133" s="15" t="s">
        <v>32</v>
      </c>
      <c r="I133" s="16">
        <v>100</v>
      </c>
      <c r="J133" s="14" t="s">
        <v>33</v>
      </c>
      <c r="K133" s="14" t="s">
        <v>40</v>
      </c>
      <c r="L133" s="14" t="s">
        <v>34</v>
      </c>
      <c r="M133" s="14" t="s">
        <v>40</v>
      </c>
      <c r="N133" s="14" t="s">
        <v>35</v>
      </c>
      <c r="O133" s="14" t="s">
        <v>85</v>
      </c>
      <c r="P133" s="14" t="s">
        <v>135</v>
      </c>
      <c r="Q133" s="15"/>
      <c r="R133" s="15"/>
      <c r="S133" s="14"/>
      <c r="T133" s="28">
        <v>190053.4</v>
      </c>
      <c r="U133" s="28">
        <f>T133</f>
        <v>190053.4</v>
      </c>
      <c r="V133" s="29">
        <f>U133*1.12</f>
        <v>212859.80800000002</v>
      </c>
      <c r="W133" s="17"/>
      <c r="X133" s="15">
        <v>2017</v>
      </c>
      <c r="Y133" s="18"/>
    </row>
    <row r="134" spans="1:39" ht="157.5" x14ac:dyDescent="0.25">
      <c r="B134" s="13" t="s">
        <v>496</v>
      </c>
      <c r="C134" s="14" t="s">
        <v>27</v>
      </c>
      <c r="D134" s="14" t="s">
        <v>373</v>
      </c>
      <c r="E134" s="14" t="s">
        <v>374</v>
      </c>
      <c r="F134" s="14" t="s">
        <v>374</v>
      </c>
      <c r="G134" s="14" t="s">
        <v>375</v>
      </c>
      <c r="H134" s="15" t="s">
        <v>32</v>
      </c>
      <c r="I134" s="16">
        <v>100</v>
      </c>
      <c r="J134" s="14" t="s">
        <v>33</v>
      </c>
      <c r="K134" s="14" t="s">
        <v>40</v>
      </c>
      <c r="L134" s="14" t="s">
        <v>91</v>
      </c>
      <c r="M134" s="14" t="s">
        <v>40</v>
      </c>
      <c r="N134" s="14" t="s">
        <v>35</v>
      </c>
      <c r="O134" s="14" t="s">
        <v>532</v>
      </c>
      <c r="P134" s="14" t="s">
        <v>69</v>
      </c>
      <c r="Q134" s="15"/>
      <c r="R134" s="15"/>
      <c r="S134" s="14"/>
      <c r="T134" s="28">
        <v>3068750</v>
      </c>
      <c r="U134" s="28">
        <f>T134</f>
        <v>3068750</v>
      </c>
      <c r="V134" s="29">
        <f>U134*1.12</f>
        <v>3437000.0000000005</v>
      </c>
      <c r="W134" s="17"/>
      <c r="X134" s="15">
        <v>2017</v>
      </c>
      <c r="Y134" s="18"/>
    </row>
    <row r="135" spans="1:39" ht="157.5" x14ac:dyDescent="0.25">
      <c r="B135" s="13" t="s">
        <v>497</v>
      </c>
      <c r="C135" s="14" t="s">
        <v>27</v>
      </c>
      <c r="D135" s="14" t="s">
        <v>373</v>
      </c>
      <c r="E135" s="14" t="s">
        <v>374</v>
      </c>
      <c r="F135" s="14" t="s">
        <v>374</v>
      </c>
      <c r="G135" s="14" t="s">
        <v>368</v>
      </c>
      <c r="H135" s="15" t="s">
        <v>32</v>
      </c>
      <c r="I135" s="16">
        <v>100</v>
      </c>
      <c r="J135" s="14" t="s">
        <v>33</v>
      </c>
      <c r="K135" s="14" t="s">
        <v>40</v>
      </c>
      <c r="L135" s="14" t="s">
        <v>34</v>
      </c>
      <c r="M135" s="14" t="s">
        <v>40</v>
      </c>
      <c r="N135" s="14" t="s">
        <v>35</v>
      </c>
      <c r="O135" s="14" t="s">
        <v>85</v>
      </c>
      <c r="P135" s="14" t="s">
        <v>135</v>
      </c>
      <c r="Q135" s="15"/>
      <c r="R135" s="15"/>
      <c r="S135" s="14"/>
      <c r="T135" s="28">
        <v>601200</v>
      </c>
      <c r="U135" s="28">
        <f t="shared" ref="U135:U142" si="14">T135</f>
        <v>601200</v>
      </c>
      <c r="V135" s="29">
        <f t="shared" ref="V135:V142" si="15">U135*1.12</f>
        <v>673344.00000000012</v>
      </c>
      <c r="W135" s="17"/>
      <c r="X135" s="15">
        <v>2017</v>
      </c>
      <c r="Y135" s="18"/>
    </row>
    <row r="136" spans="1:39" ht="157.5" x14ac:dyDescent="0.25">
      <c r="B136" s="13" t="s">
        <v>498</v>
      </c>
      <c r="C136" s="14" t="s">
        <v>27</v>
      </c>
      <c r="D136" s="14" t="s">
        <v>373</v>
      </c>
      <c r="E136" s="14" t="s">
        <v>374</v>
      </c>
      <c r="F136" s="14" t="s">
        <v>374</v>
      </c>
      <c r="G136" s="14" t="s">
        <v>369</v>
      </c>
      <c r="H136" s="15" t="s">
        <v>32</v>
      </c>
      <c r="I136" s="16">
        <v>100</v>
      </c>
      <c r="J136" s="14" t="s">
        <v>33</v>
      </c>
      <c r="K136" s="14" t="s">
        <v>40</v>
      </c>
      <c r="L136" s="14" t="s">
        <v>34</v>
      </c>
      <c r="M136" s="14" t="s">
        <v>40</v>
      </c>
      <c r="N136" s="14" t="s">
        <v>35</v>
      </c>
      <c r="O136" s="14" t="s">
        <v>85</v>
      </c>
      <c r="P136" s="14" t="s">
        <v>135</v>
      </c>
      <c r="Q136" s="15"/>
      <c r="R136" s="15"/>
      <c r="S136" s="14"/>
      <c r="T136" s="28">
        <v>132000</v>
      </c>
      <c r="U136" s="28">
        <v>0</v>
      </c>
      <c r="V136" s="29">
        <v>0</v>
      </c>
      <c r="W136" s="17"/>
      <c r="X136" s="15">
        <v>2017</v>
      </c>
      <c r="Y136" s="18"/>
    </row>
    <row r="137" spans="1:39" ht="157.5" x14ac:dyDescent="0.25">
      <c r="A137" s="46"/>
      <c r="B137" s="56" t="s">
        <v>550</v>
      </c>
      <c r="C137" s="57" t="s">
        <v>27</v>
      </c>
      <c r="D137" s="57" t="s">
        <v>373</v>
      </c>
      <c r="E137" s="57" t="s">
        <v>374</v>
      </c>
      <c r="F137" s="57" t="s">
        <v>374</v>
      </c>
      <c r="G137" s="57" t="s">
        <v>551</v>
      </c>
      <c r="H137" s="58" t="s">
        <v>32</v>
      </c>
      <c r="I137" s="59">
        <v>100</v>
      </c>
      <c r="J137" s="57" t="s">
        <v>33</v>
      </c>
      <c r="K137" s="57" t="s">
        <v>40</v>
      </c>
      <c r="L137" s="57" t="s">
        <v>34</v>
      </c>
      <c r="M137" s="57" t="s">
        <v>40</v>
      </c>
      <c r="N137" s="57" t="s">
        <v>35</v>
      </c>
      <c r="O137" s="57" t="s">
        <v>85</v>
      </c>
      <c r="P137" s="57" t="s">
        <v>135</v>
      </c>
      <c r="Q137" s="58"/>
      <c r="R137" s="58"/>
      <c r="S137" s="57"/>
      <c r="T137" s="69">
        <f>V137/1.12</f>
        <v>131250</v>
      </c>
      <c r="U137" s="69">
        <f>T137</f>
        <v>131250</v>
      </c>
      <c r="V137" s="70">
        <v>147000</v>
      </c>
      <c r="W137" s="60"/>
      <c r="X137" s="58">
        <v>2017</v>
      </c>
      <c r="Y137" s="61" t="s">
        <v>539</v>
      </c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</row>
    <row r="138" spans="1:39" ht="131.25" x14ac:dyDescent="0.25">
      <c r="B138" s="13" t="s">
        <v>499</v>
      </c>
      <c r="C138" s="14" t="s">
        <v>27</v>
      </c>
      <c r="D138" s="14" t="s">
        <v>370</v>
      </c>
      <c r="E138" s="14" t="s">
        <v>371</v>
      </c>
      <c r="F138" s="14" t="s">
        <v>371</v>
      </c>
      <c r="G138" s="14" t="s">
        <v>376</v>
      </c>
      <c r="H138" s="15" t="s">
        <v>32</v>
      </c>
      <c r="I138" s="16">
        <v>100</v>
      </c>
      <c r="J138" s="14" t="s">
        <v>33</v>
      </c>
      <c r="K138" s="14" t="s">
        <v>40</v>
      </c>
      <c r="L138" s="14" t="s">
        <v>523</v>
      </c>
      <c r="M138" s="14" t="s">
        <v>40</v>
      </c>
      <c r="N138" s="14" t="s">
        <v>35</v>
      </c>
      <c r="O138" s="14" t="s">
        <v>528</v>
      </c>
      <c r="P138" s="14" t="s">
        <v>135</v>
      </c>
      <c r="Q138" s="15"/>
      <c r="R138" s="15"/>
      <c r="S138" s="14"/>
      <c r="T138" s="28">
        <v>60714.285714285703</v>
      </c>
      <c r="U138" s="28">
        <f t="shared" si="14"/>
        <v>60714.285714285703</v>
      </c>
      <c r="V138" s="29">
        <f t="shared" si="15"/>
        <v>68000</v>
      </c>
      <c r="W138" s="17"/>
      <c r="X138" s="15">
        <v>2017</v>
      </c>
      <c r="Y138" s="18"/>
    </row>
    <row r="139" spans="1:39" ht="131.25" x14ac:dyDescent="0.25">
      <c r="B139" s="13" t="s">
        <v>500</v>
      </c>
      <c r="C139" s="14" t="s">
        <v>27</v>
      </c>
      <c r="D139" s="14" t="s">
        <v>370</v>
      </c>
      <c r="E139" s="14" t="s">
        <v>371</v>
      </c>
      <c r="F139" s="14" t="s">
        <v>371</v>
      </c>
      <c r="G139" s="14" t="s">
        <v>372</v>
      </c>
      <c r="H139" s="15" t="s">
        <v>32</v>
      </c>
      <c r="I139" s="16">
        <v>100</v>
      </c>
      <c r="J139" s="14" t="s">
        <v>33</v>
      </c>
      <c r="K139" s="14" t="s">
        <v>40</v>
      </c>
      <c r="L139" s="14" t="s">
        <v>91</v>
      </c>
      <c r="M139" s="14" t="s">
        <v>40</v>
      </c>
      <c r="N139" s="14" t="s">
        <v>35</v>
      </c>
      <c r="O139" s="14" t="s">
        <v>85</v>
      </c>
      <c r="P139" s="14" t="s">
        <v>135</v>
      </c>
      <c r="Q139" s="15"/>
      <c r="R139" s="15"/>
      <c r="S139" s="14"/>
      <c r="T139" s="28">
        <v>1607142.8571428601</v>
      </c>
      <c r="U139" s="28">
        <f t="shared" si="14"/>
        <v>1607142.8571428601</v>
      </c>
      <c r="V139" s="29">
        <f t="shared" si="15"/>
        <v>1800000.0000000035</v>
      </c>
      <c r="W139" s="17"/>
      <c r="X139" s="15">
        <v>2017</v>
      </c>
      <c r="Y139" s="18"/>
    </row>
    <row r="140" spans="1:39" ht="157.5" x14ac:dyDescent="0.25">
      <c r="B140" s="13" t="s">
        <v>501</v>
      </c>
      <c r="C140" s="14" t="s">
        <v>27</v>
      </c>
      <c r="D140" s="14" t="s">
        <v>377</v>
      </c>
      <c r="E140" s="14" t="s">
        <v>378</v>
      </c>
      <c r="F140" s="14" t="s">
        <v>378</v>
      </c>
      <c r="G140" s="14"/>
      <c r="H140" s="15" t="s">
        <v>32</v>
      </c>
      <c r="I140" s="16">
        <v>100</v>
      </c>
      <c r="J140" s="14" t="s">
        <v>33</v>
      </c>
      <c r="K140" s="14" t="s">
        <v>40</v>
      </c>
      <c r="L140" s="14" t="s">
        <v>524</v>
      </c>
      <c r="M140" s="14" t="s">
        <v>40</v>
      </c>
      <c r="N140" s="14" t="s">
        <v>35</v>
      </c>
      <c r="O140" s="14" t="s">
        <v>85</v>
      </c>
      <c r="P140" s="14" t="s">
        <v>383</v>
      </c>
      <c r="Q140" s="15"/>
      <c r="R140" s="15"/>
      <c r="S140" s="14"/>
      <c r="T140" s="28">
        <v>431250</v>
      </c>
      <c r="U140" s="28">
        <f t="shared" si="14"/>
        <v>431250</v>
      </c>
      <c r="V140" s="29">
        <f t="shared" si="15"/>
        <v>483000.00000000006</v>
      </c>
      <c r="W140" s="17"/>
      <c r="X140" s="15">
        <v>2017</v>
      </c>
      <c r="Y140" s="18"/>
    </row>
    <row r="141" spans="1:39" ht="157.5" x14ac:dyDescent="0.25">
      <c r="B141" s="13" t="s">
        <v>502</v>
      </c>
      <c r="C141" s="14" t="s">
        <v>27</v>
      </c>
      <c r="D141" s="14" t="s">
        <v>373</v>
      </c>
      <c r="E141" s="14" t="s">
        <v>374</v>
      </c>
      <c r="F141" s="14" t="s">
        <v>374</v>
      </c>
      <c r="G141" s="14" t="s">
        <v>379</v>
      </c>
      <c r="H141" s="15" t="s">
        <v>32</v>
      </c>
      <c r="I141" s="16">
        <v>100</v>
      </c>
      <c r="J141" s="14" t="s">
        <v>33</v>
      </c>
      <c r="K141" s="14" t="s">
        <v>40</v>
      </c>
      <c r="L141" s="14" t="s">
        <v>524</v>
      </c>
      <c r="M141" s="14" t="s">
        <v>40</v>
      </c>
      <c r="N141" s="14" t="s">
        <v>35</v>
      </c>
      <c r="O141" s="14" t="s">
        <v>85</v>
      </c>
      <c r="P141" s="14" t="s">
        <v>383</v>
      </c>
      <c r="Q141" s="15"/>
      <c r="R141" s="15"/>
      <c r="S141" s="14"/>
      <c r="T141" s="28">
        <v>291500</v>
      </c>
      <c r="U141" s="28">
        <f t="shared" si="14"/>
        <v>291500</v>
      </c>
      <c r="V141" s="29">
        <f t="shared" si="15"/>
        <v>326480.00000000006</v>
      </c>
      <c r="W141" s="17"/>
      <c r="X141" s="15">
        <v>2017</v>
      </c>
      <c r="Y141" s="18"/>
    </row>
    <row r="142" spans="1:39" ht="288.75" x14ac:dyDescent="0.25">
      <c r="B142" s="13" t="s">
        <v>503</v>
      </c>
      <c r="C142" s="14" t="s">
        <v>27</v>
      </c>
      <c r="D142" s="14" t="s">
        <v>380</v>
      </c>
      <c r="E142" s="14" t="s">
        <v>381</v>
      </c>
      <c r="F142" s="14" t="s">
        <v>381</v>
      </c>
      <c r="G142" s="14" t="s">
        <v>382</v>
      </c>
      <c r="H142" s="15" t="s">
        <v>32</v>
      </c>
      <c r="I142" s="16">
        <v>100</v>
      </c>
      <c r="J142" s="14" t="s">
        <v>33</v>
      </c>
      <c r="K142" s="14" t="s">
        <v>40</v>
      </c>
      <c r="L142" s="14" t="s">
        <v>524</v>
      </c>
      <c r="M142" s="14" t="s">
        <v>40</v>
      </c>
      <c r="N142" s="14" t="s">
        <v>35</v>
      </c>
      <c r="O142" s="14" t="s">
        <v>85</v>
      </c>
      <c r="P142" s="14" t="s">
        <v>383</v>
      </c>
      <c r="Q142" s="15"/>
      <c r="R142" s="15"/>
      <c r="S142" s="14"/>
      <c r="T142" s="28">
        <v>200000</v>
      </c>
      <c r="U142" s="28">
        <f t="shared" si="14"/>
        <v>200000</v>
      </c>
      <c r="V142" s="29">
        <f t="shared" si="15"/>
        <v>224000.00000000003</v>
      </c>
      <c r="W142" s="17"/>
      <c r="X142" s="15">
        <v>2017</v>
      </c>
      <c r="Y142" s="18"/>
    </row>
    <row r="143" spans="1:39" ht="131.25" x14ac:dyDescent="0.25">
      <c r="B143" s="13" t="s">
        <v>504</v>
      </c>
      <c r="C143" s="14" t="s">
        <v>27</v>
      </c>
      <c r="D143" s="14" t="s">
        <v>384</v>
      </c>
      <c r="E143" s="14" t="s">
        <v>385</v>
      </c>
      <c r="F143" s="14" t="s">
        <v>385</v>
      </c>
      <c r="G143" s="14" t="s">
        <v>386</v>
      </c>
      <c r="H143" s="15" t="s">
        <v>32</v>
      </c>
      <c r="I143" s="16">
        <v>100</v>
      </c>
      <c r="J143" s="14" t="s">
        <v>33</v>
      </c>
      <c r="K143" s="14" t="s">
        <v>40</v>
      </c>
      <c r="L143" s="14" t="s">
        <v>524</v>
      </c>
      <c r="M143" s="14" t="s">
        <v>40</v>
      </c>
      <c r="N143" s="14" t="s">
        <v>35</v>
      </c>
      <c r="O143" s="14" t="s">
        <v>85</v>
      </c>
      <c r="P143" s="14" t="s">
        <v>387</v>
      </c>
      <c r="Q143" s="15"/>
      <c r="R143" s="15"/>
      <c r="S143" s="14"/>
      <c r="T143" s="28">
        <v>185473.8</v>
      </c>
      <c r="U143" s="28">
        <f t="shared" ref="U143:U153" si="16">T143</f>
        <v>185473.8</v>
      </c>
      <c r="V143" s="29">
        <f>U143*1.12</f>
        <v>207730.65600000002</v>
      </c>
      <c r="W143" s="17"/>
      <c r="X143" s="15">
        <v>2017</v>
      </c>
      <c r="Y143" s="18"/>
    </row>
    <row r="144" spans="1:39" ht="131.25" x14ac:dyDescent="0.25">
      <c r="B144" s="13" t="s">
        <v>505</v>
      </c>
      <c r="C144" s="14" t="s">
        <v>27</v>
      </c>
      <c r="D144" s="14" t="s">
        <v>388</v>
      </c>
      <c r="E144" s="14" t="s">
        <v>389</v>
      </c>
      <c r="F144" s="14" t="s">
        <v>389</v>
      </c>
      <c r="G144" s="14" t="s">
        <v>393</v>
      </c>
      <c r="H144" s="15" t="s">
        <v>32</v>
      </c>
      <c r="I144" s="16">
        <v>100</v>
      </c>
      <c r="J144" s="14" t="s">
        <v>33</v>
      </c>
      <c r="K144" s="14" t="s">
        <v>40</v>
      </c>
      <c r="L144" s="14" t="s">
        <v>524</v>
      </c>
      <c r="M144" s="14" t="s">
        <v>40</v>
      </c>
      <c r="N144" s="14" t="s">
        <v>35</v>
      </c>
      <c r="O144" s="14" t="s">
        <v>85</v>
      </c>
      <c r="P144" s="14" t="s">
        <v>387</v>
      </c>
      <c r="Q144" s="15"/>
      <c r="R144" s="15"/>
      <c r="S144" s="14"/>
      <c r="T144" s="28">
        <v>695500</v>
      </c>
      <c r="U144" s="28">
        <v>0</v>
      </c>
      <c r="V144" s="29">
        <f>U144*1.12</f>
        <v>0</v>
      </c>
      <c r="W144" s="17"/>
      <c r="X144" s="15">
        <v>2017</v>
      </c>
      <c r="Y144" s="18"/>
    </row>
    <row r="145" spans="1:39" ht="131.25" x14ac:dyDescent="0.25">
      <c r="A145" s="47"/>
      <c r="B145" s="56" t="s">
        <v>561</v>
      </c>
      <c r="C145" s="57" t="s">
        <v>27</v>
      </c>
      <c r="D145" s="57" t="s">
        <v>388</v>
      </c>
      <c r="E145" s="57" t="s">
        <v>389</v>
      </c>
      <c r="F145" s="57" t="s">
        <v>389</v>
      </c>
      <c r="G145" s="57" t="s">
        <v>393</v>
      </c>
      <c r="H145" s="58" t="s">
        <v>32</v>
      </c>
      <c r="I145" s="59">
        <v>100</v>
      </c>
      <c r="J145" s="57" t="s">
        <v>33</v>
      </c>
      <c r="K145" s="57" t="s">
        <v>40</v>
      </c>
      <c r="L145" s="57" t="s">
        <v>524</v>
      </c>
      <c r="M145" s="57" t="s">
        <v>40</v>
      </c>
      <c r="N145" s="57" t="s">
        <v>35</v>
      </c>
      <c r="O145" s="57" t="s">
        <v>85</v>
      </c>
      <c r="P145" s="57" t="s">
        <v>387</v>
      </c>
      <c r="Q145" s="58"/>
      <c r="R145" s="58"/>
      <c r="S145" s="57"/>
      <c r="T145" s="69">
        <v>57958.3</v>
      </c>
      <c r="U145" s="69">
        <f t="shared" si="16"/>
        <v>57958.3</v>
      </c>
      <c r="V145" s="70">
        <f>U145*1.12</f>
        <v>64913.296000000009</v>
      </c>
      <c r="W145" s="60"/>
      <c r="X145" s="58">
        <v>2017</v>
      </c>
      <c r="Y145" s="61" t="s">
        <v>539</v>
      </c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</row>
    <row r="146" spans="1:39" ht="183.75" x14ac:dyDescent="0.25">
      <c r="B146" s="13" t="s">
        <v>506</v>
      </c>
      <c r="C146" s="14" t="s">
        <v>27</v>
      </c>
      <c r="D146" s="14" t="s">
        <v>390</v>
      </c>
      <c r="E146" s="14" t="s">
        <v>391</v>
      </c>
      <c r="F146" s="14" t="s">
        <v>391</v>
      </c>
      <c r="G146" s="14" t="s">
        <v>392</v>
      </c>
      <c r="H146" s="15" t="s">
        <v>32</v>
      </c>
      <c r="I146" s="16">
        <v>100</v>
      </c>
      <c r="J146" s="14" t="s">
        <v>33</v>
      </c>
      <c r="K146" s="14" t="s">
        <v>40</v>
      </c>
      <c r="L146" s="14" t="s">
        <v>91</v>
      </c>
      <c r="M146" s="14" t="s">
        <v>40</v>
      </c>
      <c r="N146" s="14" t="s">
        <v>35</v>
      </c>
      <c r="O146" s="14" t="s">
        <v>85</v>
      </c>
      <c r="P146" s="14" t="s">
        <v>135</v>
      </c>
      <c r="Q146" s="15"/>
      <c r="R146" s="15"/>
      <c r="S146" s="14"/>
      <c r="T146" s="28">
        <v>214226.64</v>
      </c>
      <c r="U146" s="28">
        <f t="shared" si="16"/>
        <v>214226.64</v>
      </c>
      <c r="V146" s="29">
        <f>U146*1.12</f>
        <v>239933.83680000005</v>
      </c>
      <c r="W146" s="17"/>
      <c r="X146" s="15">
        <v>2017</v>
      </c>
      <c r="Y146" s="18"/>
    </row>
    <row r="147" spans="1:39" ht="210" x14ac:dyDescent="0.25">
      <c r="B147" s="13" t="s">
        <v>507</v>
      </c>
      <c r="C147" s="14" t="s">
        <v>27</v>
      </c>
      <c r="D147" s="14" t="s">
        <v>396</v>
      </c>
      <c r="E147" s="14" t="s">
        <v>397</v>
      </c>
      <c r="F147" s="14" t="s">
        <v>397</v>
      </c>
      <c r="G147" s="14" t="s">
        <v>403</v>
      </c>
      <c r="H147" s="15" t="s">
        <v>32</v>
      </c>
      <c r="I147" s="16">
        <v>100</v>
      </c>
      <c r="J147" s="14" t="s">
        <v>33</v>
      </c>
      <c r="K147" s="14" t="s">
        <v>40</v>
      </c>
      <c r="L147" s="14" t="s">
        <v>525</v>
      </c>
      <c r="M147" s="14" t="s">
        <v>40</v>
      </c>
      <c r="N147" s="14" t="s">
        <v>35</v>
      </c>
      <c r="O147" s="14" t="s">
        <v>526</v>
      </c>
      <c r="P147" s="14" t="s">
        <v>135</v>
      </c>
      <c r="Q147" s="15"/>
      <c r="R147" s="15"/>
      <c r="S147" s="14"/>
      <c r="T147" s="28">
        <v>23787</v>
      </c>
      <c r="U147" s="28">
        <f t="shared" si="16"/>
        <v>23787</v>
      </c>
      <c r="V147" s="29">
        <f>U147*1.12</f>
        <v>26641.440000000002</v>
      </c>
      <c r="W147" s="17"/>
      <c r="X147" s="15">
        <v>2017</v>
      </c>
      <c r="Y147" s="18"/>
    </row>
    <row r="148" spans="1:39" ht="210" x14ac:dyDescent="0.25">
      <c r="B148" s="13" t="s">
        <v>508</v>
      </c>
      <c r="C148" s="14" t="s">
        <v>27</v>
      </c>
      <c r="D148" s="14" t="s">
        <v>396</v>
      </c>
      <c r="E148" s="14" t="s">
        <v>397</v>
      </c>
      <c r="F148" s="14" t="s">
        <v>397</v>
      </c>
      <c r="G148" s="14" t="s">
        <v>404</v>
      </c>
      <c r="H148" s="15" t="s">
        <v>32</v>
      </c>
      <c r="I148" s="16">
        <v>100</v>
      </c>
      <c r="J148" s="14" t="s">
        <v>33</v>
      </c>
      <c r="K148" s="14" t="s">
        <v>40</v>
      </c>
      <c r="L148" s="14" t="s">
        <v>34</v>
      </c>
      <c r="M148" s="14" t="s">
        <v>40</v>
      </c>
      <c r="N148" s="14" t="s">
        <v>35</v>
      </c>
      <c r="O148" s="14" t="s">
        <v>527</v>
      </c>
      <c r="P148" s="14" t="s">
        <v>135</v>
      </c>
      <c r="Q148" s="15"/>
      <c r="R148" s="15"/>
      <c r="S148" s="14"/>
      <c r="T148" s="28">
        <v>47574</v>
      </c>
      <c r="U148" s="28">
        <f t="shared" si="16"/>
        <v>47574</v>
      </c>
      <c r="V148" s="29">
        <f t="shared" ref="V148:V153" si="17">U148*1.12</f>
        <v>53282.880000000005</v>
      </c>
      <c r="W148" s="17"/>
      <c r="X148" s="15">
        <v>2017</v>
      </c>
      <c r="Y148" s="18"/>
    </row>
    <row r="149" spans="1:39" ht="131.25" x14ac:dyDescent="0.25">
      <c r="B149" s="13" t="s">
        <v>509</v>
      </c>
      <c r="C149" s="14" t="s">
        <v>27</v>
      </c>
      <c r="D149" s="14" t="s">
        <v>401</v>
      </c>
      <c r="E149" s="14" t="s">
        <v>402</v>
      </c>
      <c r="F149" s="14" t="s">
        <v>402</v>
      </c>
      <c r="G149" s="14" t="s">
        <v>400</v>
      </c>
      <c r="H149" s="15" t="s">
        <v>32</v>
      </c>
      <c r="I149" s="16">
        <v>100</v>
      </c>
      <c r="J149" s="14" t="s">
        <v>33</v>
      </c>
      <c r="K149" s="14" t="s">
        <v>40</v>
      </c>
      <c r="L149" s="14" t="s">
        <v>530</v>
      </c>
      <c r="M149" s="14" t="s">
        <v>40</v>
      </c>
      <c r="N149" s="14" t="s">
        <v>35</v>
      </c>
      <c r="O149" s="14" t="s">
        <v>531</v>
      </c>
      <c r="P149" s="14" t="s">
        <v>135</v>
      </c>
      <c r="Q149" s="15"/>
      <c r="R149" s="15"/>
      <c r="S149" s="14"/>
      <c r="T149" s="28">
        <v>1299296.6000000001</v>
      </c>
      <c r="U149" s="28">
        <f t="shared" si="16"/>
        <v>1299296.6000000001</v>
      </c>
      <c r="V149" s="29">
        <f t="shared" si="17"/>
        <v>1455212.1920000003</v>
      </c>
      <c r="W149" s="17"/>
      <c r="X149" s="15">
        <v>2017</v>
      </c>
      <c r="Y149" s="18"/>
    </row>
    <row r="150" spans="1:39" ht="131.25" x14ac:dyDescent="0.25">
      <c r="B150" s="13" t="s">
        <v>510</v>
      </c>
      <c r="C150" s="14" t="s">
        <v>27</v>
      </c>
      <c r="D150" s="14" t="s">
        <v>394</v>
      </c>
      <c r="E150" s="14" t="s">
        <v>395</v>
      </c>
      <c r="F150" s="14" t="s">
        <v>395</v>
      </c>
      <c r="G150" s="14" t="s">
        <v>407</v>
      </c>
      <c r="H150" s="15" t="s">
        <v>406</v>
      </c>
      <c r="I150" s="16">
        <v>100</v>
      </c>
      <c r="J150" s="14" t="s">
        <v>33</v>
      </c>
      <c r="K150" s="14" t="s">
        <v>40</v>
      </c>
      <c r="L150" s="14" t="s">
        <v>529</v>
      </c>
      <c r="M150" s="14" t="s">
        <v>40</v>
      </c>
      <c r="N150" s="14" t="s">
        <v>35</v>
      </c>
      <c r="O150" s="14" t="s">
        <v>528</v>
      </c>
      <c r="P150" s="14" t="s">
        <v>135</v>
      </c>
      <c r="Q150" s="15"/>
      <c r="R150" s="15"/>
      <c r="S150" s="14"/>
      <c r="T150" s="28">
        <v>4460846.6666666698</v>
      </c>
      <c r="U150" s="28">
        <f t="shared" si="16"/>
        <v>4460846.6666666698</v>
      </c>
      <c r="V150" s="29">
        <f t="shared" si="17"/>
        <v>4996148.2666666703</v>
      </c>
      <c r="W150" s="17"/>
      <c r="X150" s="15">
        <v>2017</v>
      </c>
      <c r="Y150" s="18"/>
    </row>
    <row r="151" spans="1:39" ht="131.25" x14ac:dyDescent="0.25">
      <c r="B151" s="13" t="s">
        <v>511</v>
      </c>
      <c r="C151" s="14" t="s">
        <v>27</v>
      </c>
      <c r="D151" s="14" t="s">
        <v>398</v>
      </c>
      <c r="E151" s="14" t="s">
        <v>399</v>
      </c>
      <c r="F151" s="14" t="s">
        <v>399</v>
      </c>
      <c r="G151" s="14" t="s">
        <v>405</v>
      </c>
      <c r="H151" s="15" t="s">
        <v>32</v>
      </c>
      <c r="I151" s="16">
        <v>100</v>
      </c>
      <c r="J151" s="14" t="s">
        <v>33</v>
      </c>
      <c r="K151" s="14" t="s">
        <v>40</v>
      </c>
      <c r="L151" s="14" t="s">
        <v>523</v>
      </c>
      <c r="M151" s="14" t="s">
        <v>40</v>
      </c>
      <c r="N151" s="14" t="s">
        <v>35</v>
      </c>
      <c r="O151" s="14" t="s">
        <v>528</v>
      </c>
      <c r="P151" s="14" t="s">
        <v>135</v>
      </c>
      <c r="Q151" s="15"/>
      <c r="R151" s="15"/>
      <c r="S151" s="14"/>
      <c r="T151" s="28">
        <v>626559</v>
      </c>
      <c r="U151" s="28">
        <f t="shared" si="16"/>
        <v>626559</v>
      </c>
      <c r="V151" s="29">
        <f t="shared" si="17"/>
        <v>701746.08000000007</v>
      </c>
      <c r="W151" s="17"/>
      <c r="X151" s="15">
        <v>2017</v>
      </c>
      <c r="Y151" s="18"/>
    </row>
    <row r="152" spans="1:39" ht="341.25" x14ac:dyDescent="0.25">
      <c r="A152" s="46"/>
      <c r="B152" s="56" t="s">
        <v>553</v>
      </c>
      <c r="C152" s="57" t="s">
        <v>27</v>
      </c>
      <c r="D152" s="57" t="s">
        <v>556</v>
      </c>
      <c r="E152" s="57" t="s">
        <v>557</v>
      </c>
      <c r="F152" s="57" t="s">
        <v>558</v>
      </c>
      <c r="G152" s="57" t="s">
        <v>559</v>
      </c>
      <c r="H152" s="58" t="s">
        <v>32</v>
      </c>
      <c r="I152" s="59">
        <v>100</v>
      </c>
      <c r="J152" s="57" t="s">
        <v>33</v>
      </c>
      <c r="K152" s="57" t="s">
        <v>40</v>
      </c>
      <c r="L152" s="57" t="s">
        <v>34</v>
      </c>
      <c r="M152" s="57" t="s">
        <v>40</v>
      </c>
      <c r="N152" s="57" t="s">
        <v>35</v>
      </c>
      <c r="O152" s="57" t="s">
        <v>560</v>
      </c>
      <c r="P152" s="57" t="s">
        <v>69</v>
      </c>
      <c r="Q152" s="58"/>
      <c r="R152" s="58"/>
      <c r="S152" s="57"/>
      <c r="T152" s="69">
        <v>750000</v>
      </c>
      <c r="U152" s="69">
        <f t="shared" si="16"/>
        <v>750000</v>
      </c>
      <c r="V152" s="70">
        <f t="shared" si="17"/>
        <v>840000.00000000012</v>
      </c>
      <c r="W152" s="60"/>
      <c r="X152" s="58">
        <v>2017</v>
      </c>
      <c r="Y152" s="61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</row>
    <row r="153" spans="1:39" ht="210" x14ac:dyDescent="0.25">
      <c r="A153" s="46"/>
      <c r="B153" s="56" t="s">
        <v>554</v>
      </c>
      <c r="C153" s="57" t="s">
        <v>27</v>
      </c>
      <c r="D153" s="57" t="s">
        <v>79</v>
      </c>
      <c r="E153" s="57" t="s">
        <v>80</v>
      </c>
      <c r="F153" s="57" t="s">
        <v>81</v>
      </c>
      <c r="G153" s="57"/>
      <c r="H153" s="58" t="s">
        <v>32</v>
      </c>
      <c r="I153" s="59">
        <v>100</v>
      </c>
      <c r="J153" s="57" t="s">
        <v>33</v>
      </c>
      <c r="K153" s="57" t="s">
        <v>40</v>
      </c>
      <c r="L153" s="57" t="s">
        <v>34</v>
      </c>
      <c r="M153" s="57" t="s">
        <v>40</v>
      </c>
      <c r="N153" s="57" t="s">
        <v>35</v>
      </c>
      <c r="O153" s="57" t="s">
        <v>85</v>
      </c>
      <c r="P153" s="57" t="s">
        <v>387</v>
      </c>
      <c r="Q153" s="58"/>
      <c r="R153" s="58"/>
      <c r="S153" s="57"/>
      <c r="T153" s="69">
        <v>780000</v>
      </c>
      <c r="U153" s="69">
        <f t="shared" si="16"/>
        <v>780000</v>
      </c>
      <c r="V153" s="70">
        <f t="shared" si="17"/>
        <v>873600.00000000012</v>
      </c>
      <c r="W153" s="60"/>
      <c r="X153" s="58">
        <v>2017</v>
      </c>
      <c r="Y153" s="61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</row>
    <row r="154" spans="1:39" ht="131.25" x14ac:dyDescent="0.25">
      <c r="A154" s="47"/>
      <c r="B154" s="56" t="s">
        <v>555</v>
      </c>
      <c r="C154" s="57" t="s">
        <v>27</v>
      </c>
      <c r="D154" s="57" t="s">
        <v>388</v>
      </c>
      <c r="E154" s="57" t="s">
        <v>389</v>
      </c>
      <c r="F154" s="57" t="s">
        <v>389</v>
      </c>
      <c r="G154" s="57" t="s">
        <v>393</v>
      </c>
      <c r="H154" s="58" t="s">
        <v>32</v>
      </c>
      <c r="I154" s="59">
        <v>100</v>
      </c>
      <c r="J154" s="57" t="s">
        <v>33</v>
      </c>
      <c r="K154" s="57" t="s">
        <v>40</v>
      </c>
      <c r="L154" s="57" t="s">
        <v>524</v>
      </c>
      <c r="M154" s="57" t="s">
        <v>40</v>
      </c>
      <c r="N154" s="57" t="s">
        <v>35</v>
      </c>
      <c r="O154" s="57" t="s">
        <v>85</v>
      </c>
      <c r="P154" s="57" t="s">
        <v>387</v>
      </c>
      <c r="Q154" s="58"/>
      <c r="R154" s="58"/>
      <c r="S154" s="57"/>
      <c r="T154" s="69">
        <v>637541.69999999995</v>
      </c>
      <c r="U154" s="69">
        <f>T154</f>
        <v>637541.69999999995</v>
      </c>
      <c r="V154" s="70">
        <f>U154*1.12</f>
        <v>714046.70400000003</v>
      </c>
      <c r="W154" s="60"/>
      <c r="X154" s="58">
        <v>2017</v>
      </c>
      <c r="Y154" s="61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</row>
    <row r="155" spans="1:39" ht="157.5" x14ac:dyDescent="0.25">
      <c r="A155" s="47"/>
      <c r="B155" s="56" t="s">
        <v>564</v>
      </c>
      <c r="C155" s="57" t="s">
        <v>27</v>
      </c>
      <c r="D155" s="57" t="s">
        <v>59</v>
      </c>
      <c r="E155" s="57" t="s">
        <v>60</v>
      </c>
      <c r="F155" s="57" t="s">
        <v>60</v>
      </c>
      <c r="G155" s="57" t="s">
        <v>61</v>
      </c>
      <c r="H155" s="58" t="s">
        <v>32</v>
      </c>
      <c r="I155" s="59">
        <v>100</v>
      </c>
      <c r="J155" s="57" t="s">
        <v>33</v>
      </c>
      <c r="K155" s="57" t="s">
        <v>40</v>
      </c>
      <c r="L155" s="57" t="s">
        <v>93</v>
      </c>
      <c r="M155" s="57" t="s">
        <v>40</v>
      </c>
      <c r="N155" s="57" t="s">
        <v>35</v>
      </c>
      <c r="O155" s="57" t="s">
        <v>85</v>
      </c>
      <c r="P155" s="57" t="s">
        <v>63</v>
      </c>
      <c r="Q155" s="58" t="s">
        <v>39</v>
      </c>
      <c r="R155" s="58" t="s">
        <v>39</v>
      </c>
      <c r="S155" s="57" t="s">
        <v>39</v>
      </c>
      <c r="T155" s="69">
        <v>993600</v>
      </c>
      <c r="U155" s="69">
        <f>T155</f>
        <v>993600</v>
      </c>
      <c r="V155" s="70">
        <f>U155*1.12</f>
        <v>1112832</v>
      </c>
      <c r="W155" s="60"/>
      <c r="X155" s="58">
        <v>2017</v>
      </c>
      <c r="Y155" s="61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</row>
    <row r="156" spans="1:39" ht="157.5" x14ac:dyDescent="0.25">
      <c r="A156" s="47"/>
      <c r="B156" s="56" t="s">
        <v>565</v>
      </c>
      <c r="C156" s="57" t="s">
        <v>27</v>
      </c>
      <c r="D156" s="57" t="s">
        <v>59</v>
      </c>
      <c r="E156" s="57" t="s">
        <v>60</v>
      </c>
      <c r="F156" s="57" t="s">
        <v>60</v>
      </c>
      <c r="G156" s="57" t="s">
        <v>61</v>
      </c>
      <c r="H156" s="58" t="s">
        <v>44</v>
      </c>
      <c r="I156" s="59">
        <v>100</v>
      </c>
      <c r="J156" s="57" t="s">
        <v>33</v>
      </c>
      <c r="K156" s="57" t="s">
        <v>40</v>
      </c>
      <c r="L156" s="57" t="s">
        <v>93</v>
      </c>
      <c r="M156" s="57" t="s">
        <v>40</v>
      </c>
      <c r="N156" s="57" t="s">
        <v>35</v>
      </c>
      <c r="O156" s="57" t="s">
        <v>85</v>
      </c>
      <c r="P156" s="57" t="s">
        <v>63</v>
      </c>
      <c r="Q156" s="58" t="s">
        <v>39</v>
      </c>
      <c r="R156" s="58" t="s">
        <v>39</v>
      </c>
      <c r="S156" s="57" t="s">
        <v>39</v>
      </c>
      <c r="T156" s="69">
        <v>14858016</v>
      </c>
      <c r="U156" s="69">
        <v>0</v>
      </c>
      <c r="V156" s="70">
        <v>0</v>
      </c>
      <c r="W156" s="60"/>
      <c r="X156" s="58">
        <v>2017</v>
      </c>
      <c r="Y156" s="61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</row>
    <row r="157" spans="1:39" ht="157.5" x14ac:dyDescent="0.25">
      <c r="A157" s="55"/>
      <c r="B157" s="48" t="s">
        <v>571</v>
      </c>
      <c r="C157" s="49" t="s">
        <v>27</v>
      </c>
      <c r="D157" s="63" t="s">
        <v>59</v>
      </c>
      <c r="E157" s="49" t="s">
        <v>60</v>
      </c>
      <c r="F157" s="49" t="s">
        <v>60</v>
      </c>
      <c r="G157" s="49" t="s">
        <v>61</v>
      </c>
      <c r="H157" s="50" t="s">
        <v>44</v>
      </c>
      <c r="I157" s="51">
        <v>100</v>
      </c>
      <c r="J157" s="49" t="s">
        <v>33</v>
      </c>
      <c r="K157" s="49" t="s">
        <v>40</v>
      </c>
      <c r="L157" s="49" t="s">
        <v>518</v>
      </c>
      <c r="M157" s="49" t="s">
        <v>40</v>
      </c>
      <c r="N157" s="49" t="s">
        <v>35</v>
      </c>
      <c r="O157" s="49" t="s">
        <v>85</v>
      </c>
      <c r="P157" s="49" t="s">
        <v>63</v>
      </c>
      <c r="Q157" s="50" t="s">
        <v>39</v>
      </c>
      <c r="R157" s="50" t="s">
        <v>39</v>
      </c>
      <c r="S157" s="49" t="s">
        <v>39</v>
      </c>
      <c r="T157" s="49">
        <v>14858016</v>
      </c>
      <c r="U157" s="49">
        <v>14858016</v>
      </c>
      <c r="V157" s="52">
        <v>16640977.920000002</v>
      </c>
      <c r="W157" s="52"/>
      <c r="X157" s="50">
        <v>2017</v>
      </c>
      <c r="Y157" s="53" t="s">
        <v>572</v>
      </c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</row>
    <row r="158" spans="1:39" ht="131.25" x14ac:dyDescent="0.25">
      <c r="A158" s="55"/>
      <c r="B158" s="48" t="s">
        <v>573</v>
      </c>
      <c r="C158" s="49" t="s">
        <v>27</v>
      </c>
      <c r="D158" s="63" t="s">
        <v>575</v>
      </c>
      <c r="E158" s="49" t="s">
        <v>574</v>
      </c>
      <c r="F158" s="49" t="s">
        <v>574</v>
      </c>
      <c r="G158" s="49"/>
      <c r="H158" s="50" t="s">
        <v>32</v>
      </c>
      <c r="I158" s="51">
        <v>100</v>
      </c>
      <c r="J158" s="49" t="s">
        <v>33</v>
      </c>
      <c r="K158" s="49" t="s">
        <v>40</v>
      </c>
      <c r="L158" s="49" t="s">
        <v>91</v>
      </c>
      <c r="M158" s="49" t="s">
        <v>40</v>
      </c>
      <c r="N158" s="49" t="s">
        <v>35</v>
      </c>
      <c r="O158" s="49" t="s">
        <v>85</v>
      </c>
      <c r="P158" s="49" t="s">
        <v>69</v>
      </c>
      <c r="Q158" s="50"/>
      <c r="R158" s="50"/>
      <c r="S158" s="49"/>
      <c r="T158" s="49">
        <v>28000</v>
      </c>
      <c r="U158" s="49">
        <f>T158</f>
        <v>28000</v>
      </c>
      <c r="V158" s="52">
        <f>U158*1.12</f>
        <v>31360.000000000004</v>
      </c>
      <c r="W158" s="52"/>
      <c r="X158" s="50">
        <v>2017</v>
      </c>
      <c r="Y158" s="53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</row>
    <row r="159" spans="1:39" ht="102" x14ac:dyDescent="0.25">
      <c r="B159" s="22" t="s">
        <v>83</v>
      </c>
      <c r="C159" s="66"/>
      <c r="D159" s="24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26">
        <f>SUM(U104:U158)</f>
        <v>44161322.695546672</v>
      </c>
      <c r="V159" s="17">
        <f>SUM(V104:V158)</f>
        <v>49460681.419012278</v>
      </c>
      <c r="W159" s="25"/>
      <c r="X159" s="15"/>
      <c r="Y159" s="18"/>
    </row>
    <row r="160" spans="1:39" x14ac:dyDescent="0.25">
      <c r="B160" s="18"/>
      <c r="C160" s="18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25"/>
      <c r="W160" s="25"/>
      <c r="X160" s="15"/>
      <c r="Y160" s="18"/>
    </row>
    <row r="161" spans="2:25" x14ac:dyDescent="0.25">
      <c r="B161" s="35" t="s">
        <v>84</v>
      </c>
      <c r="C161" s="35"/>
      <c r="D161" s="18"/>
      <c r="E161" s="3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26">
        <f>U159+U102+U97</f>
        <v>48499308.171260953</v>
      </c>
      <c r="V161" s="26">
        <f>V159+V102+V97</f>
        <v>54319225.151812278</v>
      </c>
      <c r="W161" s="25"/>
      <c r="X161" s="15"/>
      <c r="Y161" s="18"/>
    </row>
    <row r="162" spans="2:25" x14ac:dyDescent="0.25">
      <c r="B162" s="36"/>
      <c r="C162" s="36"/>
      <c r="D162" s="37"/>
      <c r="E162" s="36"/>
      <c r="F162" s="38"/>
      <c r="G162" s="38"/>
      <c r="H162" s="38"/>
      <c r="I162" s="38"/>
      <c r="J162" s="38"/>
      <c r="K162" s="38"/>
      <c r="L162" s="38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4" spans="2:25" x14ac:dyDescent="0.25">
      <c r="D164" s="39"/>
      <c r="E164" s="39"/>
      <c r="I164" s="39"/>
      <c r="J164" s="39"/>
      <c r="K164" s="39"/>
      <c r="L164" s="39"/>
    </row>
    <row r="167" spans="2:25" x14ac:dyDescent="0.25">
      <c r="C167" s="5"/>
      <c r="D167" s="40"/>
      <c r="E167" s="40"/>
      <c r="F167" s="40"/>
      <c r="G167" s="40"/>
    </row>
    <row r="168" spans="2:25" x14ac:dyDescent="0.25">
      <c r="B168" s="2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</row>
    <row r="169" spans="2:25" x14ac:dyDescent="0.25">
      <c r="B169" s="2"/>
      <c r="C169" s="41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</row>
    <row r="170" spans="2:25" x14ac:dyDescent="0.25">
      <c r="B170" s="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</row>
    <row r="171" spans="2:25" x14ac:dyDescent="0.25">
      <c r="B171" s="2"/>
      <c r="N171" s="42"/>
      <c r="O171" s="42"/>
      <c r="P171" s="42"/>
      <c r="Q171" s="42"/>
      <c r="R171" s="42"/>
      <c r="S171" s="42"/>
      <c r="T171" s="42"/>
      <c r="U171" s="42"/>
      <c r="V171" s="42"/>
      <c r="W171" s="42"/>
    </row>
    <row r="172" spans="2:25" x14ac:dyDescent="0.25">
      <c r="B172" s="2"/>
      <c r="C172" s="5"/>
      <c r="N172" s="42"/>
      <c r="O172" s="42"/>
      <c r="P172" s="42"/>
      <c r="Q172" s="42"/>
      <c r="R172" s="42"/>
      <c r="S172" s="42"/>
      <c r="T172" s="42"/>
      <c r="U172" s="42"/>
      <c r="V172" s="42"/>
      <c r="W172" s="42"/>
    </row>
    <row r="173" spans="2:25" x14ac:dyDescent="0.25">
      <c r="B173" s="2"/>
      <c r="C173" s="5"/>
      <c r="N173" s="42"/>
      <c r="O173" s="42"/>
      <c r="P173" s="42"/>
      <c r="Q173" s="42"/>
      <c r="R173" s="42"/>
      <c r="S173" s="42"/>
      <c r="T173" s="42"/>
      <c r="U173" s="42"/>
      <c r="V173" s="42"/>
      <c r="W173" s="42"/>
    </row>
    <row r="174" spans="2:25" x14ac:dyDescent="0.25">
      <c r="B174" s="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</row>
    <row r="175" spans="2:25" x14ac:dyDescent="0.25"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4"/>
    </row>
    <row r="177" spans="2:25" x14ac:dyDescent="0.25"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2:25" x14ac:dyDescent="0.25"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</row>
    <row r="179" spans="2:25" x14ac:dyDescent="0.25"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</row>
    <row r="180" spans="2:25" x14ac:dyDescent="0.25"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</row>
    <row r="181" spans="2:25" x14ac:dyDescent="0.25">
      <c r="C181" s="45"/>
      <c r="D181" s="45"/>
      <c r="E181" s="45"/>
      <c r="F181" s="45"/>
      <c r="G181" s="45"/>
      <c r="H181" s="45"/>
      <c r="I181" s="45"/>
      <c r="J181" s="45"/>
      <c r="K181" s="45"/>
      <c r="L181" s="45"/>
    </row>
    <row r="182" spans="2:25" x14ac:dyDescent="0.25">
      <c r="B182" s="2"/>
    </row>
    <row r="183" spans="2:25" x14ac:dyDescent="0.25">
      <c r="B183" s="2"/>
    </row>
    <row r="184" spans="2:25" x14ac:dyDescent="0.25">
      <c r="B184" s="2"/>
    </row>
    <row r="185" spans="2:25" x14ac:dyDescent="0.25">
      <c r="B185" s="2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</row>
    <row r="186" spans="2:25" x14ac:dyDescent="0.25">
      <c r="B186" s="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Y186" s="42"/>
    </row>
    <row r="187" spans="2:25" x14ac:dyDescent="0.25">
      <c r="B187" s="2"/>
    </row>
    <row r="188" spans="2:25" x14ac:dyDescent="0.25">
      <c r="B188" s="2"/>
    </row>
    <row r="189" spans="2:25" x14ac:dyDescent="0.25">
      <c r="B189" s="2"/>
    </row>
    <row r="190" spans="2:25" x14ac:dyDescent="0.25">
      <c r="B190" s="2"/>
    </row>
    <row r="191" spans="2:25" x14ac:dyDescent="0.25">
      <c r="B191" s="2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</row>
    <row r="192" spans="2:25" x14ac:dyDescent="0.25">
      <c r="B192" s="2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</row>
    <row r="193" spans="2:25" x14ac:dyDescent="0.25">
      <c r="B193" s="2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</row>
    <row r="194" spans="2:25" x14ac:dyDescent="0.25">
      <c r="B194" s="2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</row>
    <row r="195" spans="2:25" x14ac:dyDescent="0.25">
      <c r="B195" s="2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</row>
    <row r="196" spans="2:25" x14ac:dyDescent="0.25">
      <c r="B196" s="2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</row>
    <row r="197" spans="2:25" x14ac:dyDescent="0.25">
      <c r="B197" s="2"/>
    </row>
    <row r="198" spans="2:25" x14ac:dyDescent="0.25">
      <c r="B198" s="2"/>
    </row>
    <row r="199" spans="2:25" x14ac:dyDescent="0.25">
      <c r="B199" s="2"/>
    </row>
    <row r="200" spans="2:25" x14ac:dyDescent="0.25">
      <c r="B200" s="2"/>
    </row>
    <row r="201" spans="2:25" x14ac:dyDescent="0.25">
      <c r="B201" s="2"/>
      <c r="N201" s="42"/>
      <c r="O201" s="42"/>
      <c r="P201" s="42"/>
      <c r="Q201" s="42"/>
    </row>
    <row r="202" spans="2:25" x14ac:dyDescent="0.25">
      <c r="B202" s="2"/>
      <c r="N202" s="42"/>
      <c r="O202" s="42"/>
      <c r="P202" s="42"/>
      <c r="Q202" s="42"/>
    </row>
    <row r="203" spans="2:25" x14ac:dyDescent="0.25">
      <c r="B203" s="2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</row>
    <row r="204" spans="2:25" x14ac:dyDescent="0.25">
      <c r="B204" s="2"/>
    </row>
    <row r="205" spans="2:25" x14ac:dyDescent="0.25">
      <c r="B205" s="2"/>
    </row>
    <row r="206" spans="2:25" x14ac:dyDescent="0.25"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</row>
  </sheetData>
  <mergeCells count="39">
    <mergeCell ref="B3:Y3"/>
    <mergeCell ref="B4:C4"/>
    <mergeCell ref="D4:X4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S6:S7"/>
    <mergeCell ref="R6:R7"/>
    <mergeCell ref="Q6:Q7"/>
    <mergeCell ref="P6:P7"/>
    <mergeCell ref="C168:X168"/>
    <mergeCell ref="C177:X177"/>
    <mergeCell ref="C180:X180"/>
    <mergeCell ref="C185:Y185"/>
    <mergeCell ref="Z6:Z7"/>
    <mergeCell ref="T6:T7"/>
    <mergeCell ref="U6:U7"/>
    <mergeCell ref="V6:V7"/>
    <mergeCell ref="W6:W7"/>
    <mergeCell ref="Y6:Y7"/>
    <mergeCell ref="X6:X7"/>
    <mergeCell ref="O6:O7"/>
    <mergeCell ref="N6:N7"/>
    <mergeCell ref="M6:M7"/>
    <mergeCell ref="L6:L7"/>
    <mergeCell ref="F6:F7"/>
    <mergeCell ref="C191:Y191"/>
    <mergeCell ref="C206:Y206"/>
    <mergeCell ref="C192:Q193"/>
    <mergeCell ref="C194:Q194"/>
    <mergeCell ref="C195:Y195"/>
    <mergeCell ref="C196:Y196"/>
    <mergeCell ref="C203:Y203"/>
  </mergeCells>
  <pageMargins left="0.23622047244094491" right="0.23622047244094491" top="0.35433070866141736" bottom="0.35433070866141736" header="0.31496062992125984" footer="0.31496062992125984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EWP-Batagoyeva_A</cp:lastModifiedBy>
  <cp:lastPrinted>2017-03-14T09:25:25Z</cp:lastPrinted>
  <dcterms:created xsi:type="dcterms:W3CDTF">2016-10-20T11:02:42Z</dcterms:created>
  <dcterms:modified xsi:type="dcterms:W3CDTF">2017-03-17T09:33:49Z</dcterms:modified>
</cp:coreProperties>
</file>