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окальный диск\Desktop\Desktop\EWP\ПЗ 2017\"/>
    </mc:Choice>
  </mc:AlternateContent>
  <bookViews>
    <workbookView xWindow="390" yWindow="555" windowWidth="19815" windowHeight="6855"/>
  </bookViews>
  <sheets>
    <sheet name="Приложение 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U241" i="1" l="1"/>
  <c r="V241" i="1" s="1"/>
  <c r="U176" i="1" l="1"/>
  <c r="U169" i="1"/>
  <c r="V193" i="1" l="1"/>
  <c r="U193" i="1"/>
  <c r="T254" i="1"/>
  <c r="U254" i="1" s="1"/>
  <c r="V254" i="1" s="1"/>
  <c r="T253" i="1"/>
  <c r="U253" i="1" s="1"/>
  <c r="V253" i="1" s="1"/>
  <c r="U199" i="1"/>
  <c r="V199" i="1" s="1"/>
  <c r="U196" i="1"/>
  <c r="V196" i="1" l="1"/>
  <c r="V256" i="1" s="1"/>
  <c r="U256" i="1"/>
  <c r="U258" i="1" s="1"/>
  <c r="U156" i="1"/>
  <c r="V156" i="1" s="1"/>
  <c r="V63" i="1"/>
  <c r="U63" i="1"/>
  <c r="U48" i="1" l="1"/>
  <c r="V48" i="1" s="1"/>
  <c r="U46" i="1"/>
  <c r="V46" i="1" s="1"/>
  <c r="V60" i="1" l="1"/>
  <c r="V51" i="1"/>
  <c r="V34" i="1"/>
  <c r="V31" i="1"/>
  <c r="T14" i="1" l="1"/>
  <c r="U14" i="1" s="1"/>
  <c r="V14" i="1" s="1"/>
  <c r="T13" i="1" l="1"/>
  <c r="T19" i="1" l="1"/>
  <c r="T16" i="1"/>
  <c r="V16" i="1" l="1"/>
  <c r="T181" i="1" l="1"/>
  <c r="U181" i="1" s="1"/>
  <c r="V181" i="1" s="1"/>
  <c r="T179" i="1"/>
  <c r="U179" i="1" s="1"/>
  <c r="V179" i="1" s="1"/>
  <c r="V174" i="1" l="1"/>
  <c r="V176" i="1" s="1"/>
  <c r="U252" i="1"/>
  <c r="V252" i="1" s="1"/>
  <c r="V13" i="1" l="1"/>
  <c r="V10" i="1"/>
  <c r="T11" i="1"/>
  <c r="U11" i="1" s="1"/>
  <c r="V11" i="1" l="1"/>
  <c r="V12" i="1"/>
  <c r="V15" i="1"/>
  <c r="V18" i="1"/>
  <c r="V21" i="1"/>
  <c r="V23" i="1"/>
  <c r="V25" i="1"/>
  <c r="V27" i="1"/>
  <c r="V29" i="1"/>
  <c r="V36" i="1"/>
  <c r="V38" i="1"/>
  <c r="V40" i="1"/>
  <c r="V42" i="1"/>
  <c r="V44" i="1"/>
  <c r="V47" i="1"/>
  <c r="V49" i="1"/>
  <c r="V53" i="1"/>
  <c r="V55" i="1"/>
  <c r="V57" i="1"/>
  <c r="V58" i="1"/>
  <c r="V62" i="1"/>
  <c r="V64" i="1"/>
  <c r="V66" i="1"/>
  <c r="V68" i="1"/>
  <c r="V70" i="1"/>
  <c r="V72" i="1"/>
  <c r="V74" i="1"/>
  <c r="V76" i="1"/>
  <c r="V78" i="1"/>
  <c r="V80" i="1"/>
  <c r="V82" i="1"/>
  <c r="V84" i="1"/>
  <c r="V86" i="1"/>
  <c r="V88" i="1"/>
  <c r="V90" i="1"/>
  <c r="V92" i="1"/>
  <c r="V94" i="1"/>
  <c r="V96" i="1"/>
  <c r="V98" i="1"/>
  <c r="V100" i="1"/>
  <c r="V102" i="1"/>
  <c r="V104" i="1"/>
  <c r="V106" i="1"/>
  <c r="V108" i="1"/>
  <c r="V110" i="1"/>
  <c r="V112" i="1"/>
  <c r="V114" i="1"/>
  <c r="V116" i="1"/>
  <c r="V118" i="1"/>
  <c r="V120" i="1"/>
  <c r="V122" i="1"/>
  <c r="V123" i="1"/>
  <c r="V125" i="1"/>
  <c r="V126" i="1"/>
  <c r="V128" i="1"/>
  <c r="V129" i="1"/>
  <c r="V131" i="1"/>
  <c r="U132" i="1"/>
  <c r="V132" i="1" s="1"/>
  <c r="V133" i="1"/>
  <c r="V134" i="1"/>
  <c r="V136" i="1"/>
  <c r="V137" i="1"/>
  <c r="V139" i="1"/>
  <c r="V141" i="1"/>
  <c r="V143" i="1"/>
  <c r="V145" i="1"/>
  <c r="V147" i="1"/>
  <c r="V149" i="1"/>
  <c r="V151" i="1"/>
  <c r="V153" i="1"/>
  <c r="V155" i="1"/>
  <c r="V157" i="1"/>
  <c r="V159" i="1"/>
  <c r="V161" i="1"/>
  <c r="V163" i="1"/>
  <c r="V165" i="1"/>
  <c r="V167" i="1"/>
  <c r="V173" i="1"/>
  <c r="V178" i="1"/>
  <c r="V180" i="1"/>
  <c r="U182" i="1"/>
  <c r="V182" i="1" s="1"/>
  <c r="U183" i="1"/>
  <c r="V183" i="1" s="1"/>
  <c r="V184" i="1"/>
  <c r="V185" i="1"/>
  <c r="V186" i="1"/>
  <c r="V169" i="1" l="1"/>
  <c r="V258" i="1" s="1"/>
  <c r="V171" i="1"/>
  <c r="U247" i="1"/>
  <c r="V247" i="1" s="1"/>
  <c r="U246" i="1"/>
  <c r="V246" i="1" s="1"/>
  <c r="U249" i="1"/>
  <c r="V249" i="1" s="1"/>
  <c r="U187" i="1"/>
  <c r="V187" i="1" s="1"/>
  <c r="U248" i="1"/>
  <c r="U234" i="1"/>
  <c r="V234" i="1" s="1"/>
  <c r="V248" i="1" l="1"/>
  <c r="T224" i="1"/>
  <c r="U224" i="1" s="1"/>
  <c r="V244" i="1" l="1"/>
  <c r="V240" i="1"/>
  <c r="U239" i="1"/>
  <c r="V239" i="1" s="1"/>
  <c r="V237" i="1"/>
  <c r="V235" i="1" l="1"/>
  <c r="V233" i="1" l="1"/>
  <c r="U232" i="1"/>
  <c r="V232" i="1" s="1"/>
  <c r="V225" i="1" l="1"/>
  <c r="V227" i="1"/>
  <c r="U229" i="1"/>
  <c r="V229" i="1" s="1"/>
  <c r="U230" i="1"/>
  <c r="V230" i="1" s="1"/>
  <c r="U231" i="1"/>
  <c r="V231" i="1" s="1"/>
  <c r="V219" i="1"/>
  <c r="U218" i="1" l="1"/>
  <c r="V218" i="1" l="1"/>
  <c r="V216" i="1" l="1"/>
  <c r="V188" i="1" l="1"/>
  <c r="V214" i="1"/>
  <c r="V212" i="1"/>
  <c r="V210" i="1"/>
  <c r="V207" i="1"/>
  <c r="V205" i="1"/>
  <c r="V203" i="1"/>
  <c r="V200" i="1"/>
  <c r="T214" i="1"/>
  <c r="V198" i="1" l="1"/>
  <c r="V197" i="1"/>
  <c r="V195" i="1"/>
  <c r="V194" i="1"/>
  <c r="V192" i="1"/>
</calcChain>
</file>

<file path=xl/sharedStrings.xml><?xml version="1.0" encoding="utf-8"?>
<sst xmlns="http://schemas.openxmlformats.org/spreadsheetml/2006/main" count="3670" uniqueCount="702">
  <si>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</si>
  <si>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</si>
  <si>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</si>
  <si>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</si>
  <si>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</si>
  <si>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</si>
  <si>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</si>
  <si>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</si>
  <si>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</si>
  <si>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</si>
  <si>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</si>
  <si>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</si>
  <si>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</si>
  <si>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</si>
  <si>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</si>
  <si>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</si>
  <si>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</si>
  <si>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</si>
  <si>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</si>
  <si>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</si>
  <si>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</si>
  <si>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</si>
  <si>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</si>
  <si>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</si>
  <si>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</si>
  <si>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</si>
  <si>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</si>
  <si>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Товарищество с ограниченной ответственностью "Ereymentau Wind Power"</t>
  </si>
  <si>
    <t>19.20.21.550.000.00.0112.000000000000</t>
  </si>
  <si>
    <t>Бензин</t>
  </si>
  <si>
    <t>для двигателей с искровым зажиганием, марка АИ-95, неэтилированный и этилированный</t>
  </si>
  <si>
    <t>Бензин АИ-95</t>
  </si>
  <si>
    <t>ОИ</t>
  </si>
  <si>
    <t>710000000</t>
  </si>
  <si>
    <t>январь</t>
  </si>
  <si>
    <t>DDP</t>
  </si>
  <si>
    <t>100% предоплата</t>
  </si>
  <si>
    <t>112</t>
  </si>
  <si>
    <t>Литр (куб. дм.)</t>
  </si>
  <si>
    <t/>
  </si>
  <si>
    <t>г. Астана, ул. Сыганак 29, 402-офис, 4 этаж</t>
  </si>
  <si>
    <t>2 Т</t>
  </si>
  <si>
    <t>ОВХ</t>
  </si>
  <si>
    <t>3 Т</t>
  </si>
  <si>
    <t>ЭОТТ</t>
  </si>
  <si>
    <t>4 Т</t>
  </si>
  <si>
    <t>сентябрь, октябрь</t>
  </si>
  <si>
    <t>711000000</t>
  </si>
  <si>
    <t>предоплата 30%</t>
  </si>
  <si>
    <t>Коврик</t>
  </si>
  <si>
    <t>Аптечка медицинская</t>
  </si>
  <si>
    <t>итого по товарам</t>
  </si>
  <si>
    <t>2.Работы</t>
  </si>
  <si>
    <t>1 Р</t>
  </si>
  <si>
    <t>95.21.10.000.000.00.0999.000000000000</t>
  </si>
  <si>
    <t>Работы по ремонту бытовых электроприборов</t>
  </si>
  <si>
    <t>итого по работам</t>
  </si>
  <si>
    <t>3.Услуги</t>
  </si>
  <si>
    <t>1 У</t>
  </si>
  <si>
    <t>68.20.12.960.000.00.0777.000000000000</t>
  </si>
  <si>
    <t>Услуги по аренде административных/производственных помещений</t>
  </si>
  <si>
    <t>Аренда офисных помещений для размещения сотрудников Товарищества в г. Астана</t>
  </si>
  <si>
    <t>январь, февраль</t>
  </si>
  <si>
    <t>ежемесячно, по факту оказания услуг</t>
  </si>
  <si>
    <t>2 У</t>
  </si>
  <si>
    <t>3 У</t>
  </si>
  <si>
    <t>4 У</t>
  </si>
  <si>
    <t>5 У</t>
  </si>
  <si>
    <t>6 У</t>
  </si>
  <si>
    <t>по факту оказания услуг</t>
  </si>
  <si>
    <t>45.20.21.335.002.00.0777.000000000000</t>
  </si>
  <si>
    <t>Услуги по техническому обслуживанию автотранспорта/специальной техники</t>
  </si>
  <si>
    <t>45.20.30.335.003.00.0777.000000000000</t>
  </si>
  <si>
    <t>Услуги по мойке автотранспорта/спецтехники</t>
  </si>
  <si>
    <t>Легковой автомобиль</t>
  </si>
  <si>
    <t>Внедорожник</t>
  </si>
  <si>
    <t>45.20.13.335.000.00.0777.000000000000</t>
  </si>
  <si>
    <t>Услуги по проведению балансировки колес</t>
  </si>
  <si>
    <t>Услуги по проведению балансировки колес (шин) автотранспортных средств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</si>
  <si>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</si>
  <si>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</si>
  <si>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</si>
  <si>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Услуги по хранению шин</t>
  </si>
  <si>
    <t>итого по услугам</t>
  </si>
  <si>
    <t>Всего:</t>
  </si>
  <si>
    <t>до 31 декабря 2017 года</t>
  </si>
  <si>
    <t xml:space="preserve">март,апрель </t>
  </si>
  <si>
    <t>июнь, июль</t>
  </si>
  <si>
    <t>Услуги по техническому обслуживанию KIA Cadenza</t>
  </si>
  <si>
    <t xml:space="preserve"> по факту оказания услуг</t>
  </si>
  <si>
    <t>Услуги по техническому обслуживанию Toyota Fortuner</t>
  </si>
  <si>
    <t>март</t>
  </si>
  <si>
    <t>Жидкость для омывателя стекол</t>
  </si>
  <si>
    <t>декабрь 2016, январь</t>
  </si>
  <si>
    <t>для легковых автомобилей, зимняя, 225, 55, R17, пневматическая, радиальная, бескамерная, шипованная, ГОСТ 4754-97</t>
  </si>
  <si>
    <t>22.11.11.100.000.01.0796.000000002286</t>
  </si>
  <si>
    <t>Шина</t>
  </si>
  <si>
    <t>5 Т</t>
  </si>
  <si>
    <t>6 Т</t>
  </si>
  <si>
    <t>Штука</t>
  </si>
  <si>
    <t>7 Т</t>
  </si>
  <si>
    <t>8 Т</t>
  </si>
  <si>
    <t>9 Т</t>
  </si>
  <si>
    <t>20.59.43.990.001.00.0796.000000000000</t>
  </si>
  <si>
    <t>для мытья автомобильных стекол при нормальных и пониженных температурах воздуха</t>
  </si>
  <si>
    <t>21.20.24.600.000.00.0796.000000000001</t>
  </si>
  <si>
    <t>транспортная</t>
  </si>
  <si>
    <t>22.19.72.000.004.00.0796.000000000000</t>
  </si>
  <si>
    <t>резиновый, грязезащитный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</si>
  <si>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</si>
  <si>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</si>
  <si>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</si>
  <si>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61.20.11.100.000.00.0777.000000000000</t>
  </si>
  <si>
    <t>Услуги сотовой связи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</si>
  <si>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</si>
  <si>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</si>
  <si>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</si>
  <si>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61.20.41.100.000.00.0777.000000000000</t>
  </si>
  <si>
    <t>Услуги по доступу к Интернету узкополосному по сетям беспроводным</t>
  </si>
  <si>
    <t>61.10.53.000.000.00.0777.000000000000</t>
  </si>
  <si>
    <t>Услуги по распространению программ по кабельной инфраструктуре</t>
  </si>
  <si>
    <t>ежемесячно, авансовым платежом по счету на оплату</t>
  </si>
  <si>
    <t>Аренда офисных помещений для размещения сотрудников Товарищества в г.Ерейментау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</si>
  <si>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</si>
  <si>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</si>
  <si>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</si>
  <si>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85.59.11.335.001.00.0777.000000000000</t>
  </si>
  <si>
    <t>Услуги по обучению языкам</t>
  </si>
  <si>
    <t>Управление проектами, снижение стоимости капитала, расчет и вычисление проектной стоимости,  г.Астана</t>
  </si>
  <si>
    <t>Управление рисками, снижение рисков в компании, сокращения убытков, г.Астана</t>
  </si>
  <si>
    <t>АССА ДипИФР, г.Астана</t>
  </si>
  <si>
    <t>CIMA, г.Астана</t>
  </si>
  <si>
    <t>Медиация в социально-трудовых отношениях, г.Астана</t>
  </si>
  <si>
    <t>Проведение электронных закупок с учетом нововведении, реализованных в Информационной системе электронных закупок, г.Астана</t>
  </si>
  <si>
    <t>Автоматизированная отчетность по вопросам закупок и методика расчета местного содержания при закупке товаров, работ и услуг, г.Астана</t>
  </si>
  <si>
    <t>предоплата 100%</t>
  </si>
  <si>
    <t>69.20.10.000.002.00.0777.000000000000</t>
  </si>
  <si>
    <t>Услуги по проведению аудита финансовой отчетности</t>
  </si>
  <si>
    <t>предоплата 50%,оплата оставшихся 50% по факту после подписания акта оказанных услуг</t>
  </si>
  <si>
    <t>Конверт</t>
  </si>
  <si>
    <t>ежедневник</t>
  </si>
  <si>
    <t>Кляссер для визиток</t>
  </si>
  <si>
    <t>Ластик</t>
  </si>
  <si>
    <t>Ручка</t>
  </si>
  <si>
    <t>Файл - вкладыш</t>
  </si>
  <si>
    <t>Антистеплер</t>
  </si>
  <si>
    <t>Точилка</t>
  </si>
  <si>
    <t>Карандаш</t>
  </si>
  <si>
    <t>Краска штемпельная</t>
  </si>
  <si>
    <t>Гвоздь</t>
  </si>
  <si>
    <t>Штрих-корректор</t>
  </si>
  <si>
    <t>Скотч</t>
  </si>
  <si>
    <t>17.12.13.100.000.03.0736.000000000003</t>
  </si>
  <si>
    <t>Бумага</t>
  </si>
  <si>
    <t>для плоттера, формат А0, плотность 80 г/м2</t>
  </si>
  <si>
    <t>Рулон</t>
  </si>
  <si>
    <t>17.12.13.100.000.03.0736.000000000008</t>
  </si>
  <si>
    <t>для плоттера, формат А0, плотность 170 г/м2</t>
  </si>
  <si>
    <t>17.21.15.350.000.00.0796.000000000006</t>
  </si>
  <si>
    <t>бумажный, формат А6</t>
  </si>
  <si>
    <t>17.21.15.350.000.00.0796.000000000008</t>
  </si>
  <si>
    <t>бумажный, формат А4</t>
  </si>
  <si>
    <t>17.23.12.700.005.00.0796.000000000000</t>
  </si>
  <si>
    <t>формат А5, датированный</t>
  </si>
  <si>
    <t>17.23.12.700.012.00.0796.000000000000</t>
  </si>
  <si>
    <t>для заметок, формат блока 76*76 мм</t>
  </si>
  <si>
    <t>17.23.12.700.012.00.5111.000000000000</t>
  </si>
  <si>
    <t>для заметок, формат блока 9*9 см</t>
  </si>
  <si>
    <t>13.96.16.900.011.00.0796.000000000000</t>
  </si>
  <si>
    <t>Нить</t>
  </si>
  <si>
    <t>из полиэфирного волокна, для переплета документов</t>
  </si>
  <si>
    <t>15.12.12.300.003.00.0796.000000000003</t>
  </si>
  <si>
    <t>для визиток, из искусственной кожи, ГОСТ 28631-2005</t>
  </si>
  <si>
    <t>17.23.13.500.002.00.0796.000000000000</t>
  </si>
  <si>
    <t>Регистр</t>
  </si>
  <si>
    <t>картонный, формат А4</t>
  </si>
  <si>
    <t>Ширина-50 мм</t>
  </si>
  <si>
    <t>Ширина-70 мм.</t>
  </si>
  <si>
    <t>17.23.14.500.000.00.5111.000000000066</t>
  </si>
  <si>
    <t>для офисного оборудования, формат А4, плотность 80 г/м2, ГОСТ 6656-76</t>
  </si>
  <si>
    <t>20.52.10.900.005.00.0796.000000000025</t>
  </si>
  <si>
    <t>Клей</t>
  </si>
  <si>
    <t>канцелярский, карандаш</t>
  </si>
  <si>
    <t>22.19.73.210.000.00.0796.000000000000</t>
  </si>
  <si>
    <t>мягкий</t>
  </si>
  <si>
    <t>комбинированный для графитовых и  и чернильных надписей</t>
  </si>
  <si>
    <t>22.29.25.500.000.00.0704.000000000008</t>
  </si>
  <si>
    <t>Маркер</t>
  </si>
  <si>
    <t>текстовой, пластиковый, толщина 1-5 мм</t>
  </si>
  <si>
    <t>в наборе 4 штуки</t>
  </si>
  <si>
    <t>22.29.25.500.000.00.0796.000000000006</t>
  </si>
  <si>
    <t>пластиковый, круглый, наконечник 1,5 мм, перманентный (нестираемый)</t>
  </si>
  <si>
    <t>22.29.25.500.000.00.0796.000000000007</t>
  </si>
  <si>
    <t>пластиковый, круглый, наконечник 3 мм, легко стирается, для доски</t>
  </si>
  <si>
    <t>22.29.25.500.004.01.0796.000000000005</t>
  </si>
  <si>
    <t>пластиковая, шариковая</t>
  </si>
  <si>
    <t>22.29.25.500.005.00.0796.000000000002</t>
  </si>
  <si>
    <t>Линейка</t>
  </si>
  <si>
    <t>пластмассовая, непрозрачная, цветная, 15 см</t>
  </si>
  <si>
    <t>22.29.25.500.005.00.0796.000000000017</t>
  </si>
  <si>
    <t>пластмассовая, прозрачная, цветная с пазом и фасками, 30 см</t>
  </si>
  <si>
    <t>22.29.25.700.000.00.0796.000000000011</t>
  </si>
  <si>
    <t>Папка</t>
  </si>
  <si>
    <t>30 вкладышей, пластиковая, формат A4, 50 мм</t>
  </si>
  <si>
    <t>22.29.25.700.000.00.0796.000000000019</t>
  </si>
  <si>
    <t>с металлическим скоросшивателем, пластиковая, формат A4, 50 мм</t>
  </si>
  <si>
    <t>22.29.25.700.000.00.0796.000000000036</t>
  </si>
  <si>
    <t>с зажимом, пластиковая, формат А4, 20 мм</t>
  </si>
  <si>
    <t>17.23.13.500.001.00.0796.000000000001</t>
  </si>
  <si>
    <t>из мелованного картона, формат А4, плотность от 200 до 250 г/м2</t>
  </si>
  <si>
    <t>22.29.25.900.002.00.0796.000000000000</t>
  </si>
  <si>
    <t>с перфорацией, для документов, размер 235*305 мм</t>
  </si>
  <si>
    <t>25.71.11.390.000.00.0796.000000000006</t>
  </si>
  <si>
    <t>Нож</t>
  </si>
  <si>
    <t>канцелярский</t>
  </si>
  <si>
    <t>25.99.23.500.000.01.0778.000000000003</t>
  </si>
  <si>
    <t>Скрепка</t>
  </si>
  <si>
    <t>металлическая, размер 28 мм</t>
  </si>
  <si>
    <t>никелированные, золотистые</t>
  </si>
  <si>
    <t>25.99.23.500.001.00.0778.000000000000</t>
  </si>
  <si>
    <t>Скоба</t>
  </si>
  <si>
    <t>для канцелярских целей, проволочная</t>
  </si>
  <si>
    <t>№10</t>
  </si>
  <si>
    <t>№24/6</t>
  </si>
  <si>
    <t>27.20.11.900.003.00.0778.000000000005</t>
  </si>
  <si>
    <t>Батарейка</t>
  </si>
  <si>
    <t>тип АА</t>
  </si>
  <si>
    <t>литиевая. В упаковке - 2 штуки</t>
  </si>
  <si>
    <t>27.20.11.900.003.00.0796.000000000004</t>
  </si>
  <si>
    <t>тип ААА, перезаряжаемая</t>
  </si>
  <si>
    <t>Ni-MH (никель-металлогидридные)</t>
  </si>
  <si>
    <t>28.23.12.100.000.00.0796.000000000030</t>
  </si>
  <si>
    <t>Калькулятор</t>
  </si>
  <si>
    <t>инженерный базовый, с функциями вычисления в градусах, автоматического расчета дробей, статистики, 12 разрядный</t>
  </si>
  <si>
    <t>28.23.23.900.003.00.0796.000000000000</t>
  </si>
  <si>
    <t>для скоб</t>
  </si>
  <si>
    <t>с двухсторонним захватом</t>
  </si>
  <si>
    <t>28.23.23.900.004.00.0796.000000000000</t>
  </si>
  <si>
    <t>Дырокол</t>
  </si>
  <si>
    <t>канцелярский, механический</t>
  </si>
  <si>
    <t>Корпус- цельнометаллический. Имеется пластиковый поддон для конфетти. Оснащен форматной линейкой. На 30 листов. Цвет - черный</t>
  </si>
  <si>
    <t>28.23.23.900.005.00.0796.000000000000</t>
  </si>
  <si>
    <t>Степлер</t>
  </si>
  <si>
    <t>на 30 листов</t>
  </si>
  <si>
    <t>32.99.14.390.000.01.0796.000000000003</t>
  </si>
  <si>
    <t>Стержень</t>
  </si>
  <si>
    <t>для ручек, роллерный</t>
  </si>
  <si>
    <t>для ручки Parker, F 0,5</t>
  </si>
  <si>
    <t>32.99.14.550.003.00.0796.000000000001</t>
  </si>
  <si>
    <t>для подтачивания грифельного карандаша, ручная</t>
  </si>
  <si>
    <t>пластиковый корпус, наличие контейнера дл сбора стружки, количество отверстий - 1</t>
  </si>
  <si>
    <t>32.99.15.100.000.00.0796.000000000003</t>
  </si>
  <si>
    <t>простой, с ластиком</t>
  </si>
  <si>
    <t>грифель твердый, заточенный с одной стороны</t>
  </si>
  <si>
    <t>32.99.16.300.006.00.0796.000000000000</t>
  </si>
  <si>
    <t>для печатей и штемпелей</t>
  </si>
  <si>
    <t>на водной основе. Синяя, объем - 28 мл.</t>
  </si>
  <si>
    <t>32.99.59.900.071.00.0796.000000000000</t>
  </si>
  <si>
    <t>Индексы</t>
  </si>
  <si>
    <t>самоклеющиеся, в наборе</t>
  </si>
  <si>
    <t>флажки, пластиковые, 45х12мм,  5 цветов, 125 шт/набор</t>
  </si>
  <si>
    <t>32.99.59.900.076.00.0778.000000000000</t>
  </si>
  <si>
    <t>для крепления  бумаги к доске, с пластиковой   цветной шляпкой</t>
  </si>
  <si>
    <t>32.99.59.900.082.00.0796.000000000000</t>
  </si>
  <si>
    <t>с кисточкой</t>
  </si>
  <si>
    <t>20 мл.</t>
  </si>
  <si>
    <t>32.99.59.900.084.00.0796.000000000012</t>
  </si>
  <si>
    <t>полипропиленовый, ширина 12 мм, канцелярский</t>
  </si>
  <si>
    <t>10 м.</t>
  </si>
  <si>
    <t>Одна пачка</t>
  </si>
  <si>
    <t>Набор</t>
  </si>
  <si>
    <t>Упаковка</t>
  </si>
  <si>
    <t>22.11.11.100.000.01.0796.000000001835</t>
  </si>
  <si>
    <t>для легковых автомобилей, летняя, 225, 55, R17, пневматическая, радиальная, бескамерная, ГОСТ 4754-97</t>
  </si>
  <si>
    <t>Журнал</t>
  </si>
  <si>
    <t>Визитка</t>
  </si>
  <si>
    <t>17.23.13.700.000.00.0796.000000000001</t>
  </si>
  <si>
    <t>Бланк</t>
  </si>
  <si>
    <t>конкретного вида документа</t>
  </si>
  <si>
    <t>17.23.13.130.000.00.0796.000000000000</t>
  </si>
  <si>
    <t>регистрации</t>
  </si>
  <si>
    <t>32.99.59.900.106.00.0796.000000000000</t>
  </si>
  <si>
    <t>фирменная,  с нанесенным текстом на двух сторонах</t>
  </si>
  <si>
    <t xml:space="preserve">Карманный. Матричный дисплей. Разрядность: внутренняя ― 15, вывод на дисплей (мантисса + экспонента) ― (10 + 2) цифр, не менее 252 функции, тригонометрические функции, двумерная статистика. </t>
  </si>
  <si>
    <t>ОИН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</si>
  <si>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</si>
  <si>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</si>
  <si>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Полноцветные 4+4,  2-х сторонние, бумага дизайнерская матовая текстурная, плотность не менее 250 г/м2</t>
  </si>
  <si>
    <t>Формат А4, 50 листов, цветность 1+1, обложка – бумага-200 гр., цветность – 1+0, крепление-скобы</t>
  </si>
  <si>
    <t xml:space="preserve">Формат А4, цветность 4+0, с логотипом, нумерация, бумага 120гр. глянцевая </t>
  </si>
  <si>
    <t>белый, с отрывной полоской</t>
  </si>
  <si>
    <t>176 листов, с золотым обрезом</t>
  </si>
  <si>
    <t>цвет-белый, намотка - 1000 м, вес - 200 г.</t>
  </si>
  <si>
    <t>книжка. из искусственной кожи, файлы из плотного полиэтилена, пришитые к корешку, вместимость не менее 160 визиток</t>
  </si>
  <si>
    <t>15 гр.</t>
  </si>
  <si>
    <t>с резиновой вставкой для предотвращения скольжения пальцев</t>
  </si>
  <si>
    <t>плотность 80 мкр</t>
  </si>
  <si>
    <t>ширина - 9 мм.</t>
  </si>
  <si>
    <t>Сапоги</t>
  </si>
  <si>
    <t>Каска</t>
  </si>
  <si>
    <t>Зеркало</t>
  </si>
  <si>
    <t>Светильник</t>
  </si>
  <si>
    <t>Электрочайник</t>
  </si>
  <si>
    <t>11.07.11.300.000.02.0868.000000000000</t>
  </si>
  <si>
    <t>Вода</t>
  </si>
  <si>
    <t>негазированная, питьевая, объем 19 л, СТ РК 1432-2005</t>
  </si>
  <si>
    <t>14.12.11.290.001.05.0839.000000000003</t>
  </si>
  <si>
    <t>Костюм (комплект)</t>
  </si>
  <si>
    <t>для защиты от производственных загрязнений, мужской, из смесовой ткани, состоит из куртки и брюк, летний, ГОСТ 27575-87</t>
  </si>
  <si>
    <t>тип застежки-молния, регулировка низа низа куртки хлястиками на кнопках, накладные карманы на куртке и на брюках, цвет-комбинированный серый/черный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</si>
  <si>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</si>
  <si>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</si>
  <si>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</si>
  <si>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Наличие  капюшона, наличие вместительных карманов для инструментов, цвет-комбинированный, серый/черный</t>
  </si>
  <si>
    <t>15.20.11.200.005.01.0715.000000000000</t>
  </si>
  <si>
    <t>общего назначения, мужские, резиновые, ГОСТ 5375-79</t>
  </si>
  <si>
    <t>размеры: 42-46, цвет-черный</t>
  </si>
  <si>
    <t>32.99.11.500.002.00.0796.000000000000</t>
  </si>
  <si>
    <t>Каска изготовлена из ударопрочного полиэтилена с текстильным оголовьем и кожаной вставкой для впитывания пота. плавная регулировка по размеру головы (52 - 64 см). Цвет - белый</t>
  </si>
  <si>
    <t>23.12.13.900.000.01.0796.000000000000</t>
  </si>
  <si>
    <t>бытовое, стеклянное, ГОСТ 17716-91</t>
  </si>
  <si>
    <t>Высота: 72,5 см Ширина: 50 см Тип крепления: петли металлические Количество креплений: 2шт Свойство рамки: обработанное дерево Цвет рамки: темная ольха, темный клен Ширина рамки: 4см</t>
  </si>
  <si>
    <t>27.40.22.900.000.03.0796.000000000000</t>
  </si>
  <si>
    <t>местного освещения, настольный</t>
  </si>
  <si>
    <t>Корпус-пластик, металл. Ножка металлическая (выдвижной кронштейн), с выключателем, на устойчивом основании, которое позволяет расположить лампу в любом месте на столе. Плафон -1, покрыт с внутренней стороны металлической светоотражающей фольгой. Лампа -светодиодная, U-образная</t>
  </si>
  <si>
    <t>27.51.24.300.000.00.0796.000000000002</t>
  </si>
  <si>
    <t>скрытый, объем 1,5-1,99 л</t>
  </si>
  <si>
    <t>высококачественный пластик со шкалой уровня воды, объем 1,7 л, мощность 2200 Вт, наличие светового индикатора, защиты от работы без воды. Нагревательный элемент скрытый, дисковый. Цвет-белый</t>
  </si>
  <si>
    <t>Бутылка</t>
  </si>
  <si>
    <t>Пара</t>
  </si>
  <si>
    <t>Комплект</t>
  </si>
  <si>
    <t>Клавиатура</t>
  </si>
  <si>
    <t>Карта памяти</t>
  </si>
  <si>
    <t>Диск DVD-RW</t>
  </si>
  <si>
    <t>Диск CD-RW</t>
  </si>
  <si>
    <t>Фильтр</t>
  </si>
  <si>
    <t>26.20.40.000.137.00.0796.000000000000</t>
  </si>
  <si>
    <t>Картридж струйный</t>
  </si>
  <si>
    <t>черный</t>
  </si>
  <si>
    <t>Canon PFI - 107 black, 130 ml</t>
  </si>
  <si>
    <t>Canon PFI - 107 matte black, 130 ml</t>
  </si>
  <si>
    <t>26.20.40.000.137.00.0839.000000000000</t>
  </si>
  <si>
    <t>цветной</t>
  </si>
  <si>
    <t>Canon PFI - 107 C,Y,M, 130 ml</t>
  </si>
  <si>
    <t>26.20.15.000.000.00.0796.000000000000</t>
  </si>
  <si>
    <t>алфавитно-цифровая</t>
  </si>
  <si>
    <t>проводная, USB,  цвет - черный. Матовая, количество клавиш не менее  104</t>
  </si>
  <si>
    <t>26.20.16.930.001.00.0796.000000000002</t>
  </si>
  <si>
    <t>Манипулятор "мышь"</t>
  </si>
  <si>
    <t>оптическая, тип подключения проводной, интерфейс подключения USB</t>
  </si>
  <si>
    <t>провдная, кнопки-3, колесо прокрутки, черный,USB 2.0</t>
  </si>
  <si>
    <t>26.20.21.300.000.00.0796.000000000020</t>
  </si>
  <si>
    <t>Диск жесткий внешний</t>
  </si>
  <si>
    <t>размер 2,5'', интерфейс USB 2.0, емкость 500 Гб</t>
  </si>
  <si>
    <t>корпус пластиковый, USB 2.0-1шт.</t>
  </si>
  <si>
    <t>26.80.12.000.015.00.0778.000000000002</t>
  </si>
  <si>
    <t>емкость 4,7 Гб, в упаковке 50 штук</t>
  </si>
  <si>
    <t>26.80.12.000.020.00.0778.000000000002</t>
  </si>
  <si>
    <t>емкость 700 Мб, в упаковке 50 штук</t>
  </si>
  <si>
    <t>26.20.21.900.003.00.0796.000000000007</t>
  </si>
  <si>
    <t>Compact Flash, емкость 16 Гб</t>
  </si>
  <si>
    <t>USB 3.0, корпус пластиковый, съемный колпачок</t>
  </si>
  <si>
    <t>32.99.59.900.087.00.0796.000000000006</t>
  </si>
  <si>
    <t>сетевой, количество входных разъемов (розеток) 6</t>
  </si>
  <si>
    <t>длина шнура не менее 5 метров, наличие USB -2 штуки, цвет-серый, черный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</si>
  <si>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</si>
  <si>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</si>
  <si>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Услуга по пользованию программным продуктом ИС "Параграф" Строй Мастер</t>
  </si>
  <si>
    <t>Услуга по пользованию программным продуктом ИС "Параграф" бухгалтер</t>
  </si>
  <si>
    <t>62.09.20.000.002.00.0777.000000000000</t>
  </si>
  <si>
    <t>Услуги по установке и настройке программного обеспечения</t>
  </si>
  <si>
    <t>KazDoc</t>
  </si>
  <si>
    <t>62.09.20.000.000.00.0777.000000000000</t>
  </si>
  <si>
    <t>Услуги по администрированию и техническому обслуживанию программного обеспечения</t>
  </si>
  <si>
    <t>1С бухгалтерия</t>
  </si>
  <si>
    <t>SANA-2015</t>
  </si>
  <si>
    <t>62.09.20.000.005.00.0777.000000000000</t>
  </si>
  <si>
    <t>Услуги по пользованию информационной системой электронных закупок</t>
  </si>
  <si>
    <t>Услуги, оказываемые в соответствии с Концепцией развития Карты мониторинга местного содержания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</si>
  <si>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</si>
  <si>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</si>
  <si>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Единого номенклатурного справочника товаров, работ и услуг</t>
  </si>
  <si>
    <t>ежеквартально на основании счета на оплату</t>
  </si>
  <si>
    <t>53.20.11.110.000.00.0777.000000000000</t>
  </si>
  <si>
    <t>Услуги по курьерской доставке почты</t>
  </si>
  <si>
    <t>EMS-KazPost</t>
  </si>
  <si>
    <t>ежемесячно по факту оказания услуг</t>
  </si>
  <si>
    <t>62.02.30.000.003.00.0777.000000000000</t>
  </si>
  <si>
    <t>Услуги по технической поддержке сайтов</t>
  </si>
  <si>
    <t>93.19.19.900.001.00.0777.000000000000</t>
  </si>
  <si>
    <t>Услуги по размещению информационных материалов в средствах массовой информации</t>
  </si>
  <si>
    <t>размещение объявления в газете</t>
  </si>
  <si>
    <t>Техническая поддержка веб-сайта</t>
  </si>
  <si>
    <t>65.12.12.335.000.00.0777.000000000000</t>
  </si>
  <si>
    <t>Услуги по медицинскому страхованию на случай болезни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</si>
  <si>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</si>
  <si>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</si>
  <si>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65.12.29.335.000.00.0777.000000000000</t>
  </si>
  <si>
    <t>Услуги по страхованию автомобильного транспорта</t>
  </si>
  <si>
    <t>Страхование ГПО работодателя (обязательное)</t>
  </si>
  <si>
    <t>65.12.11.335.000.00.0777.000000000000</t>
  </si>
  <si>
    <t>Услуги по страхованию от несчастных случаев</t>
  </si>
  <si>
    <t>легковой автомобиль</t>
  </si>
  <si>
    <t>внедорожник</t>
  </si>
  <si>
    <t>КАСКО</t>
  </si>
  <si>
    <t>ЦПЭ</t>
  </si>
  <si>
    <t>Добровольное медицинское страхование</t>
  </si>
  <si>
    <t>АО "Казахтелеком"</t>
  </si>
  <si>
    <t>ТОО "KazTransCom"</t>
  </si>
  <si>
    <t>АО "Кселл"</t>
  </si>
  <si>
    <t>ТОО "Алтел"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</si>
  <si>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</si>
  <si>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</si>
  <si>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</si>
  <si>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</si>
  <si>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</si>
  <si>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</si>
  <si>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</si>
  <si>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</si>
  <si>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</si>
  <si>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</si>
  <si>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</si>
  <si>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</si>
  <si>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</si>
  <si>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</si>
  <si>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</si>
  <si>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</si>
  <si>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</si>
  <si>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</si>
  <si>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</si>
  <si>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</si>
  <si>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</si>
  <si>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</si>
  <si>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</si>
  <si>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</si>
  <si>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</si>
  <si>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</si>
  <si>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</si>
  <si>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</si>
  <si>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</si>
  <si>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</si>
  <si>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</si>
  <si>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</si>
  <si>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</si>
  <si>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</si>
  <si>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</si>
  <si>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</si>
  <si>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</si>
  <si>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</si>
  <si>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</si>
  <si>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</si>
  <si>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</si>
  <si>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</si>
  <si>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</si>
  <si>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</si>
  <si>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</si>
  <si>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</si>
  <si>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</si>
  <si>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</si>
  <si>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</si>
  <si>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</si>
  <si>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</si>
  <si>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</si>
  <si>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</si>
  <si>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</si>
  <si>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</si>
  <si>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</si>
  <si>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</si>
  <si>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</si>
  <si>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</si>
  <si>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</si>
  <si>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</si>
  <si>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</si>
  <si>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</si>
  <si>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</si>
  <si>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</si>
  <si>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2 Р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</si>
  <si>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</si>
  <si>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</si>
  <si>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</si>
  <si>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</si>
  <si>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</si>
  <si>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</si>
  <si>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</si>
  <si>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</si>
  <si>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</si>
  <si>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</si>
  <si>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</si>
  <si>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</si>
  <si>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</si>
  <si>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</si>
  <si>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</si>
  <si>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</si>
  <si>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</si>
  <si>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</si>
  <si>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</si>
  <si>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</si>
  <si>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</si>
  <si>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</si>
  <si>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</si>
  <si>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</si>
  <si>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</si>
  <si>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</si>
  <si>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</si>
  <si>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</si>
  <si>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</si>
  <si>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</si>
  <si>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</si>
  <si>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</si>
  <si>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</si>
  <si>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</si>
  <si>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</si>
  <si>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</si>
  <si>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июнь,июль</t>
  </si>
  <si>
    <t>сентябрь,октябрь</t>
  </si>
  <si>
    <t>август</t>
  </si>
  <si>
    <t>март,апрель</t>
  </si>
  <si>
    <t>февраль</t>
  </si>
  <si>
    <t>май,июнь</t>
  </si>
  <si>
    <t>декабрь 2016,январь</t>
  </si>
  <si>
    <t>ремонт холодильника</t>
  </si>
  <si>
    <t>оплата по факту выполненных работ</t>
  </si>
  <si>
    <t>июнь</t>
  </si>
  <si>
    <t>декабрь 2016 года</t>
  </si>
  <si>
    <t>июль</t>
  </si>
  <si>
    <t>июль 2018 года</t>
  </si>
  <si>
    <t>январь 2018 года</t>
  </si>
  <si>
    <t>июнь 2018 года</t>
  </si>
  <si>
    <t xml:space="preserve">июнь </t>
  </si>
  <si>
    <t xml:space="preserve">май </t>
  </si>
  <si>
    <t>май 2018 года</t>
  </si>
  <si>
    <t>март 2018 года</t>
  </si>
  <si>
    <t xml:space="preserve"> План закупок товаров, работ и услуг на 2017 год по ТОО "Ereymentau Wind Power"</t>
  </si>
  <si>
    <t>март, апрель</t>
  </si>
  <si>
    <t>февраль, март</t>
  </si>
  <si>
    <t>август, сентябрь</t>
  </si>
  <si>
    <t>август,сентябрь</t>
  </si>
  <si>
    <t>16-1 Т</t>
  </si>
  <si>
    <t>изм.19,20,21</t>
  </si>
  <si>
    <t>22-1 Т</t>
  </si>
  <si>
    <t>54-1 Т</t>
  </si>
  <si>
    <t>55-1 Т</t>
  </si>
  <si>
    <t>56-1 Т</t>
  </si>
  <si>
    <t>58.19.19.900.002.00.0796.000000000000</t>
  </si>
  <si>
    <t>Визитная карточка</t>
  </si>
  <si>
    <t>цветная, двухсторонняя</t>
  </si>
  <si>
    <t>57-1 Т</t>
  </si>
  <si>
    <t>58-1 Т</t>
  </si>
  <si>
    <t>59-1 Т</t>
  </si>
  <si>
    <t>27-1 У</t>
  </si>
  <si>
    <t>Услуга доступа к порталу "Учет.kz"</t>
  </si>
  <si>
    <t>7-1 У</t>
  </si>
  <si>
    <t>41 У</t>
  </si>
  <si>
    <t>42 У</t>
  </si>
  <si>
    <t>43 У</t>
  </si>
  <si>
    <t>49.41.19.900.000.00.0777.000000000000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</si>
  <si>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</si>
  <si>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Услуги автомобильного транспорта по перевозкам грузов (кроме перевозки почты и грузов в контейнерах)</t>
  </si>
  <si>
    <t>Услуги по переезду офисной мебели, техники и иного офисного оборудования</t>
  </si>
  <si>
    <t>до 31 января 2017 года</t>
  </si>
  <si>
    <t>34-1 У</t>
  </si>
  <si>
    <t>8-1 У</t>
  </si>
  <si>
    <t>изм.8,19,20,21,22</t>
  </si>
  <si>
    <t>44 У</t>
  </si>
  <si>
    <t>45 У</t>
  </si>
  <si>
    <t>размер 90х50мм, бумага дизайнерская 250 г/м2</t>
  </si>
  <si>
    <t>изм.3,4,5,6,8,19,20,21,22</t>
  </si>
  <si>
    <t>1-1 Т</t>
  </si>
  <si>
    <t>изм.18,19,20,21</t>
  </si>
  <si>
    <t>2-1 Т</t>
  </si>
  <si>
    <t>45-1 У</t>
  </si>
  <si>
    <t>изм.11</t>
  </si>
  <si>
    <t>46 У</t>
  </si>
  <si>
    <t>Услуги по переплету</t>
  </si>
  <si>
    <t>18.14.10.100.001.00.0777.000000000000</t>
  </si>
  <si>
    <t>2-1 Р</t>
  </si>
  <si>
    <t>изм.11,19,20,21,22</t>
  </si>
  <si>
    <t>1-1 У</t>
  </si>
  <si>
    <t>2-1 У</t>
  </si>
  <si>
    <t>3-1 Т</t>
  </si>
  <si>
    <t>4-1 Т</t>
  </si>
  <si>
    <t>15-1 У</t>
  </si>
  <si>
    <t>8-2 У</t>
  </si>
  <si>
    <t>изм.11,19,20,21</t>
  </si>
  <si>
    <t>10-1 Т</t>
  </si>
  <si>
    <t>2-2 Т</t>
  </si>
  <si>
    <t>16-2 Т</t>
  </si>
  <si>
    <t>17-1 Т</t>
  </si>
  <si>
    <t>10-1 У</t>
  </si>
  <si>
    <t>12-1 У</t>
  </si>
  <si>
    <t>14-1 У</t>
  </si>
  <si>
    <t>15-2 У</t>
  </si>
  <si>
    <t>19-1 У</t>
  </si>
  <si>
    <t>20-1 У</t>
  </si>
  <si>
    <t>21-1 У</t>
  </si>
  <si>
    <t>22-1 У</t>
  </si>
  <si>
    <t>39-1 У</t>
  </si>
  <si>
    <t>г. Астана, ул. Керей, Жанибек хандары 12А, 3-этаж</t>
  </si>
  <si>
    <t>апрель, май</t>
  </si>
  <si>
    <t>1 год</t>
  </si>
  <si>
    <t>РК</t>
  </si>
  <si>
    <t>3-2 Т</t>
  </si>
  <si>
    <t>4-2 Т</t>
  </si>
  <si>
    <t>5-1 Т</t>
  </si>
  <si>
    <t>6-1 Т</t>
  </si>
  <si>
    <t>7-1 Т</t>
  </si>
  <si>
    <t>8-1 Т</t>
  </si>
  <si>
    <t>10-2 Т</t>
  </si>
  <si>
    <t>9-1 Т</t>
  </si>
  <si>
    <t>15-1 Т</t>
  </si>
  <si>
    <t>22-2 Т</t>
  </si>
  <si>
    <t>23-1 Т</t>
  </si>
  <si>
    <t>36-1 У</t>
  </si>
  <si>
    <t>38-1 У</t>
  </si>
  <si>
    <t>47 У</t>
  </si>
  <si>
    <t>48 У</t>
  </si>
  <si>
    <t>400 л/уп., 4-6 цветов</t>
  </si>
  <si>
    <t>80 г/м2, толщина - 5см, белая</t>
  </si>
  <si>
    <t>изм.6,10,12,19,20,21</t>
  </si>
  <si>
    <t>11-1 Т</t>
  </si>
  <si>
    <t>12-1 Т</t>
  </si>
  <si>
    <t>13-1 Т</t>
  </si>
  <si>
    <t>14-1 Т</t>
  </si>
  <si>
    <t>18-1 Т</t>
  </si>
  <si>
    <t>19-1 Т</t>
  </si>
  <si>
    <t>20-1 Т</t>
  </si>
  <si>
    <t>21-1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</si>
  <si>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</si>
  <si>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</si>
  <si>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</si>
  <si>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</si>
  <si>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</si>
  <si>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</si>
  <si>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</si>
  <si>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</si>
  <si>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</si>
  <si>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</si>
  <si>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</si>
  <si>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35-1 Т</t>
  </si>
  <si>
    <t>36-1 Т</t>
  </si>
  <si>
    <t>37-1 Т</t>
  </si>
  <si>
    <t>38-1 Т</t>
  </si>
  <si>
    <t>39-1 Т</t>
  </si>
  <si>
    <t>40-1 Т</t>
  </si>
  <si>
    <t>41-1 Т</t>
  </si>
  <si>
    <t>42-1 Т</t>
  </si>
  <si>
    <t>43-1 Т</t>
  </si>
  <si>
    <t>44-1 Т</t>
  </si>
  <si>
    <t>45-1 Т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</si>
  <si>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</si>
  <si>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</si>
  <si>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</si>
  <si>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</si>
  <si>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</si>
  <si>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</si>
  <si>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</si>
  <si>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</si>
  <si>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54-2 Т</t>
  </si>
  <si>
    <t>55-2 Т</t>
  </si>
  <si>
    <t>56-2 Т</t>
  </si>
  <si>
    <t>58-2 Т</t>
  </si>
  <si>
    <t>59-2 Т</t>
  </si>
  <si>
    <t>60-1 Т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</si>
  <si>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</si>
  <si>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</si>
  <si>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</si>
  <si>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</si>
  <si>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</si>
  <si>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</si>
  <si>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</si>
  <si>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</si>
  <si>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</si>
  <si>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</si>
  <si>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</si>
  <si>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</si>
  <si>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</si>
  <si>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</si>
  <si>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1-1 Р</t>
  </si>
  <si>
    <t>2-2 Р</t>
  </si>
  <si>
    <t>16-1 У</t>
  </si>
  <si>
    <t>17-1 У</t>
  </si>
  <si>
    <t>23-1 У</t>
  </si>
  <si>
    <t>25-1 У</t>
  </si>
  <si>
    <t>26-1 У</t>
  </si>
  <si>
    <t>28-1 У</t>
  </si>
  <si>
    <t>29-1 У</t>
  </si>
  <si>
    <t>35-1 У</t>
  </si>
  <si>
    <t>40-1 У</t>
  </si>
  <si>
    <t>изм.10,12</t>
  </si>
  <si>
    <t>изм.10,11,12</t>
  </si>
  <si>
    <t>г. Астана, ул. Керей, Жанибек хандар 12А, 3 этаж</t>
  </si>
  <si>
    <t>изм.7,10,11,12</t>
  </si>
  <si>
    <t>изм.7,10,12</t>
  </si>
  <si>
    <t xml:space="preserve"> </t>
  </si>
  <si>
    <t>изм.6,10,11,12</t>
  </si>
  <si>
    <t>изм.7,10,12,19,20,21</t>
  </si>
  <si>
    <t xml:space="preserve">1 год </t>
  </si>
  <si>
    <t>изм.7,10,11,12,14</t>
  </si>
  <si>
    <t>май</t>
  </si>
  <si>
    <t>июль,август</t>
  </si>
  <si>
    <t>изм.10,11,12,13,14</t>
  </si>
  <si>
    <t>пластмассовая, с подшлемником, ГОСТ 12.4.128-83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</si>
</sst>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* #,##0.00_);_([$€-2]* \(#,##0.00\);_([$€-2]* &quot;-&quot;??_)"/>
    <numFmt numFmtId="165" formatCode="0.0"/>
  </numFmts>
  <fonts count="14" x14ac:knownFonts="1">
    <font>
      <sz val="11"/>
      <color indexed="8"/>
      <name val="Calibri"/>
      <family val="2"/>
      <scheme val="minor"/>
    </font>
    <font>
      <sz val="10"/>
      <name val="Helv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Calibri"/>
      <family val="2"/>
      <scheme val="minor"/>
    </font>
    <font>
      <b/>
      <i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20"/>
      <color indexed="16"/>
      <name val="Times New Roman"/>
      <family val="1"/>
      <charset val="204"/>
    </font>
    <font>
      <u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4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2" borderId="1"/>
  </cellStyleXfs>
  <cellXfs count="90">
    <xf numFmtId="0" fontId="0" fillId="0" borderId="0" xfId="0"/>
    <xf numFmtId="0" fontId="2" fillId="0" borderId="5" xfId="0" applyNumberFormat="1" applyFont="1" applyFill="1" applyBorder="1" applyAlignment="1">
      <alignment horizontal="left" vertical="top" wrapText="1"/>
    </xf>
    <xf numFmtId="164" fontId="6" fillId="0" borderId="5" xfId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left" vertical="top" wrapText="1"/>
    </xf>
    <xf numFmtId="1" fontId="2" fillId="0" borderId="9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vertical="top" wrapText="1"/>
    </xf>
    <xf numFmtId="0" fontId="3" fillId="0" borderId="10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vertical="top" wrapText="1"/>
    </xf>
    <xf numFmtId="1" fontId="3" fillId="0" borderId="8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left" vertical="top" wrapText="1"/>
    </xf>
    <xf numFmtId="3" fontId="2" fillId="0" borderId="9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12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165" fontId="2" fillId="0" borderId="9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1" fontId="2" fillId="3" borderId="5" xfId="0" applyNumberFormat="1" applyFont="1" applyFill="1" applyBorder="1" applyAlignment="1">
      <alignment horizontal="left" vertical="top" wrapText="1"/>
    </xf>
    <xf numFmtId="1" fontId="2" fillId="3" borderId="9" xfId="0" applyNumberFormat="1" applyFont="1" applyFill="1" applyBorder="1" applyAlignment="1">
      <alignment horizontal="left" vertical="top" wrapText="1"/>
    </xf>
    <xf numFmtId="1" fontId="2" fillId="4" borderId="5" xfId="0" applyNumberFormat="1" applyFont="1" applyFill="1" applyBorder="1" applyAlignment="1">
      <alignment horizontal="left" vertical="top" wrapText="1"/>
    </xf>
    <xf numFmtId="1" fontId="2" fillId="4" borderId="9" xfId="0" applyNumberFormat="1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2" fillId="4" borderId="9" xfId="0" applyNumberFormat="1" applyFont="1" applyFill="1" applyBorder="1" applyAlignment="1">
      <alignment vertical="top" wrapText="1"/>
    </xf>
    <xf numFmtId="0" fontId="2" fillId="4" borderId="5" xfId="0" applyNumberFormat="1" applyFont="1" applyFill="1" applyBorder="1" applyAlignment="1">
      <alignment horizontal="left" vertical="top" wrapText="1"/>
    </xf>
    <xf numFmtId="0" fontId="2" fillId="4" borderId="5" xfId="0" applyNumberFormat="1" applyFont="1" applyFill="1" applyBorder="1" applyAlignment="1">
      <alignment horizontal="center" vertical="top" wrapText="1"/>
    </xf>
    <xf numFmtId="1" fontId="2" fillId="4" borderId="5" xfId="0" applyNumberFormat="1" applyFont="1" applyFill="1" applyBorder="1" applyAlignment="1">
      <alignment horizontal="center" vertical="top" wrapText="1"/>
    </xf>
    <xf numFmtId="0" fontId="2" fillId="4" borderId="9" xfId="0" applyNumberFormat="1" applyFont="1" applyFill="1" applyBorder="1" applyAlignment="1">
      <alignment horizontal="left" vertical="top" wrapText="1"/>
    </xf>
    <xf numFmtId="0" fontId="2" fillId="4" borderId="5" xfId="0" applyNumberFormat="1" applyFont="1" applyFill="1" applyBorder="1" applyAlignment="1">
      <alignment vertical="top" wrapText="1"/>
    </xf>
    <xf numFmtId="1" fontId="2" fillId="0" borderId="11" xfId="0" applyNumberFormat="1" applyFont="1" applyFill="1" applyBorder="1" applyAlignment="1">
      <alignment horizontal="left" vertical="top" wrapText="1"/>
    </xf>
    <xf numFmtId="0" fontId="2" fillId="5" borderId="9" xfId="0" applyNumberFormat="1" applyFont="1" applyFill="1" applyBorder="1" applyAlignment="1">
      <alignment vertical="top" wrapText="1"/>
    </xf>
    <xf numFmtId="0" fontId="2" fillId="5" borderId="5" xfId="0" applyNumberFormat="1" applyFont="1" applyFill="1" applyBorder="1" applyAlignment="1">
      <alignment horizontal="left" vertical="top" wrapText="1"/>
    </xf>
    <xf numFmtId="0" fontId="2" fillId="5" borderId="5" xfId="0" applyNumberFormat="1" applyFont="1" applyFill="1" applyBorder="1" applyAlignment="1">
      <alignment horizontal="center" vertical="top" wrapText="1"/>
    </xf>
    <xf numFmtId="1" fontId="2" fillId="5" borderId="5" xfId="0" applyNumberFormat="1" applyFont="1" applyFill="1" applyBorder="1" applyAlignment="1">
      <alignment horizontal="center" vertical="top" wrapText="1"/>
    </xf>
    <xf numFmtId="1" fontId="2" fillId="5" borderId="5" xfId="0" applyNumberFormat="1" applyFont="1" applyFill="1" applyBorder="1" applyAlignment="1">
      <alignment horizontal="left" vertical="top" wrapText="1"/>
    </xf>
    <xf numFmtId="1" fontId="2" fillId="5" borderId="9" xfId="0" applyNumberFormat="1" applyFont="1" applyFill="1" applyBorder="1" applyAlignment="1">
      <alignment horizontal="left" vertical="top" wrapText="1"/>
    </xf>
    <xf numFmtId="0" fontId="2" fillId="5" borderId="9" xfId="0" applyNumberFormat="1" applyFont="1" applyFill="1" applyBorder="1" applyAlignment="1">
      <alignment horizontal="left" vertical="top" wrapText="1"/>
    </xf>
    <xf numFmtId="0" fontId="2" fillId="5" borderId="5" xfId="0" applyNumberFormat="1" applyFont="1" applyFill="1" applyBorder="1" applyAlignment="1">
      <alignment vertical="top" wrapText="1"/>
    </xf>
    <xf numFmtId="164" fontId="6" fillId="5" borderId="5" xfId="1" applyFont="1" applyFill="1" applyBorder="1" applyAlignment="1">
      <alignment vertical="top" wrapText="1"/>
    </xf>
    <xf numFmtId="0" fontId="12" fillId="5" borderId="9" xfId="0" applyNumberFormat="1" applyFont="1" applyFill="1" applyBorder="1" applyAlignment="1">
      <alignment vertical="top" wrapText="1"/>
    </xf>
    <xf numFmtId="0" fontId="12" fillId="5" borderId="5" xfId="0" applyNumberFormat="1" applyFont="1" applyFill="1" applyBorder="1" applyAlignment="1">
      <alignment horizontal="left" vertical="top" wrapText="1"/>
    </xf>
    <xf numFmtId="0" fontId="12" fillId="5" borderId="5" xfId="0" applyNumberFormat="1" applyFont="1" applyFill="1" applyBorder="1" applyAlignment="1">
      <alignment horizontal="center" vertical="top" wrapText="1"/>
    </xf>
    <xf numFmtId="1" fontId="12" fillId="5" borderId="5" xfId="0" applyNumberFormat="1" applyFont="1" applyFill="1" applyBorder="1" applyAlignment="1">
      <alignment horizontal="center" vertical="top" wrapText="1"/>
    </xf>
    <xf numFmtId="1" fontId="12" fillId="5" borderId="5" xfId="0" applyNumberFormat="1" applyFont="1" applyFill="1" applyBorder="1" applyAlignment="1">
      <alignment horizontal="left" vertical="top" wrapText="1"/>
    </xf>
    <xf numFmtId="1" fontId="12" fillId="5" borderId="9" xfId="0" applyNumberFormat="1" applyFont="1" applyFill="1" applyBorder="1" applyAlignment="1">
      <alignment horizontal="left" vertical="top" wrapText="1"/>
    </xf>
    <xf numFmtId="0" fontId="12" fillId="5" borderId="9" xfId="0" applyNumberFormat="1" applyFont="1" applyFill="1" applyBorder="1" applyAlignment="1">
      <alignment horizontal="left" vertical="top" wrapText="1"/>
    </xf>
    <xf numFmtId="0" fontId="12" fillId="5" borderId="5" xfId="0" applyNumberFormat="1" applyFont="1" applyFill="1" applyBorder="1" applyAlignment="1">
      <alignment vertical="top" wrapText="1"/>
    </xf>
    <xf numFmtId="0" fontId="2" fillId="5" borderId="11" xfId="0" applyNumberFormat="1" applyFont="1" applyFill="1" applyBorder="1" applyAlignment="1">
      <alignment horizontal="left" vertical="top" wrapText="1"/>
    </xf>
    <xf numFmtId="0" fontId="2" fillId="5" borderId="4" xfId="0" applyNumberFormat="1" applyFont="1" applyFill="1" applyBorder="1" applyAlignment="1">
      <alignment horizontal="left" vertical="top" wrapText="1"/>
    </xf>
    <xf numFmtId="1" fontId="2" fillId="5" borderId="1" xfId="0" applyNumberFormat="1" applyFont="1" applyFill="1" applyBorder="1" applyAlignment="1">
      <alignment horizontal="left" vertical="top" wrapText="1"/>
    </xf>
    <xf numFmtId="165" fontId="2" fillId="5" borderId="9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right" vertical="top" wrapText="1"/>
    </xf>
    <xf numFmtId="0" fontId="3" fillId="0" borderId="1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justify" vertical="top" wrapText="1"/>
    </xf>
  </cellXfs>
  <cellStyles count="2">
    <cellStyle name="Обычный" xfId="0" builtinId="0"/>
    <cellStyle name="Обычный_СЭ 2009  2 секвест" xfId="1"/>
  </cellStyles>
  <dxfs count="0"/>
  <tableStyles count="0" defaultTableStyle="TableStyleMedium2" defaultPivotStyle="PivotStyleLight16"/>
  <colors>
    <mruColors>
      <color rgb="FFEBA35B"/>
      <color rgb="FFEF7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3"/>
  <sheetViews>
    <sheetView tabSelected="1" zoomScale="40" zoomScaleNormal="40" workbookViewId="0">
      <pane ySplit="8" topLeftCell="A139" activePane="bottomLeft" state="frozen"/>
      <selection pane="bottomLeft" activeCell="F141" sqref="F141"/>
    </sheetView>
  </sheetViews>
  <sheetFormatPr defaultRowHeight="26.25" x14ac:dyDescent="0.25"/>
  <cols>
    <col min="1" max="1" width="0.7109375" style="8" customWidth="1"/>
    <col min="2" max="2" width="15.42578125" style="8" customWidth="1"/>
    <col min="3" max="3" width="34.5703125" style="8" customWidth="1"/>
    <col min="4" max="4" width="34.85546875" style="8" customWidth="1"/>
    <col min="5" max="5" width="35.140625" style="8" customWidth="1"/>
    <col min="6" max="6" width="48.5703125" style="8" customWidth="1"/>
    <col min="7" max="7" width="39.5703125" style="8" customWidth="1"/>
    <col min="8" max="8" width="13.85546875" style="8" customWidth="1"/>
    <col min="9" max="9" width="13.5703125" style="8" customWidth="1"/>
    <col min="10" max="10" width="21.5703125" style="8" customWidth="1"/>
    <col min="11" max="11" width="26" style="8" customWidth="1"/>
    <col min="12" max="12" width="18.7109375" style="8" customWidth="1"/>
    <col min="13" max="13" width="26.85546875" style="8" customWidth="1"/>
    <col min="14" max="14" width="15.7109375" style="8" customWidth="1"/>
    <col min="15" max="15" width="21.42578125" style="8" customWidth="1"/>
    <col min="16" max="16" width="23.140625" style="8" customWidth="1"/>
    <col min="17" max="17" width="14.42578125" style="8" customWidth="1"/>
    <col min="18" max="18" width="18.85546875" style="8" customWidth="1"/>
    <col min="19" max="19" width="14" style="8" customWidth="1"/>
    <col min="20" max="20" width="24.28515625" style="8" customWidth="1"/>
    <col min="21" max="21" width="26.28515625" style="8" customWidth="1"/>
    <col min="22" max="22" width="23.85546875" style="8" customWidth="1"/>
    <col min="23" max="23" width="15.7109375" style="8" customWidth="1"/>
    <col min="24" max="24" width="15.140625" style="10" customWidth="1"/>
    <col min="25" max="25" width="21.140625" style="8" customWidth="1"/>
    <col min="26" max="26" width="17.140625" style="8" customWidth="1"/>
    <col min="27" max="27" width="12.42578125" style="8" customWidth="1"/>
    <col min="28" max="39" width="9.140625" style="8" customWidth="1"/>
    <col min="40" max="16384" width="9.140625" style="11"/>
  </cols>
  <sheetData>
    <row r="1" spans="2:26" x14ac:dyDescent="0.25">
      <c r="V1" s="9"/>
      <c r="W1" s="9"/>
    </row>
    <row r="2" spans="2:26" x14ac:dyDescent="0.25">
      <c r="O2" s="12"/>
      <c r="V2" s="12"/>
      <c r="W2" s="12"/>
    </row>
    <row r="3" spans="2:26" ht="27" x14ac:dyDescent="0.25">
      <c r="B3" s="82" t="s">
        <v>532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2:26" x14ac:dyDescent="0.25">
      <c r="B4" s="83"/>
      <c r="C4" s="83"/>
      <c r="D4" s="84" t="s">
        <v>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2:26" ht="27" thickBot="1" x14ac:dyDescent="0.3"/>
    <row r="6" spans="2:26" ht="54.75" customHeight="1" x14ac:dyDescent="0.25">
      <c r="B6" s="85" t="s">
        <v>1</v>
      </c>
      <c r="C6" s="85" t="s">
        <v>2</v>
      </c>
      <c r="D6" s="85" t="s">
        <v>3</v>
      </c>
      <c r="E6" s="85" t="s">
        <v>4</v>
      </c>
      <c r="F6" s="85" t="s">
        <v>5</v>
      </c>
      <c r="G6" s="85" t="s">
        <v>6</v>
      </c>
      <c r="H6" s="85" t="s">
        <v>7</v>
      </c>
      <c r="I6" s="85" t="s">
        <v>8</v>
      </c>
      <c r="J6" s="85" t="s">
        <v>9</v>
      </c>
      <c r="K6" s="85" t="s">
        <v>10</v>
      </c>
      <c r="L6" s="85" t="s">
        <v>11</v>
      </c>
      <c r="M6" s="85" t="s">
        <v>12</v>
      </c>
      <c r="N6" s="85" t="s">
        <v>13</v>
      </c>
      <c r="O6" s="85" t="s">
        <v>14</v>
      </c>
      <c r="P6" s="85" t="s">
        <v>15</v>
      </c>
      <c r="Q6" s="85" t="s">
        <v>16</v>
      </c>
      <c r="R6" s="85" t="s">
        <v>17</v>
      </c>
      <c r="S6" s="85" t="s">
        <v>18</v>
      </c>
      <c r="T6" s="85" t="s">
        <v>19</v>
      </c>
      <c r="U6" s="85" t="s">
        <v>20</v>
      </c>
      <c r="V6" s="85" t="s">
        <v>21</v>
      </c>
      <c r="W6" s="85" t="s">
        <v>22</v>
      </c>
      <c r="X6" s="85" t="s">
        <v>23</v>
      </c>
      <c r="Y6" s="85" t="s">
        <v>24</v>
      </c>
      <c r="Z6" s="88"/>
    </row>
    <row r="7" spans="2:26" ht="27" thickBot="1" x14ac:dyDescent="0.3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8"/>
    </row>
    <row r="8" spans="2:26" ht="27" thickBot="1" x14ac:dyDescent="0.3">
      <c r="B8" s="13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</row>
    <row r="9" spans="2:26" ht="51" x14ac:dyDescent="0.25">
      <c r="B9" s="15" t="s">
        <v>25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17"/>
      <c r="X9" s="18"/>
      <c r="Y9" s="19"/>
    </row>
    <row r="10" spans="2:26" ht="131.25" x14ac:dyDescent="0.25">
      <c r="B10" s="20" t="s">
        <v>26</v>
      </c>
      <c r="C10" s="1" t="s">
        <v>27</v>
      </c>
      <c r="D10" s="1" t="s">
        <v>28</v>
      </c>
      <c r="E10" s="1" t="s">
        <v>29</v>
      </c>
      <c r="F10" s="1" t="s">
        <v>30</v>
      </c>
      <c r="G10" s="1" t="s">
        <v>31</v>
      </c>
      <c r="H10" s="3" t="s">
        <v>32</v>
      </c>
      <c r="I10" s="21">
        <v>100</v>
      </c>
      <c r="J10" s="1" t="s">
        <v>33</v>
      </c>
      <c r="K10" s="1" t="s">
        <v>40</v>
      </c>
      <c r="L10" s="1" t="s">
        <v>34</v>
      </c>
      <c r="M10" s="1" t="s">
        <v>40</v>
      </c>
      <c r="N10" s="1" t="s">
        <v>35</v>
      </c>
      <c r="O10" s="1" t="s">
        <v>85</v>
      </c>
      <c r="P10" s="1" t="s">
        <v>36</v>
      </c>
      <c r="Q10" s="3" t="s">
        <v>37</v>
      </c>
      <c r="R10" s="3" t="s">
        <v>38</v>
      </c>
      <c r="S10" s="1">
        <v>5079</v>
      </c>
      <c r="T10" s="1">
        <v>132</v>
      </c>
      <c r="U10" s="1">
        <v>0</v>
      </c>
      <c r="V10" s="6">
        <f>U10*1.12</f>
        <v>0</v>
      </c>
      <c r="W10" s="6" t="s">
        <v>42</v>
      </c>
      <c r="X10" s="3">
        <v>2017</v>
      </c>
      <c r="Y10" s="7"/>
    </row>
    <row r="11" spans="2:26" ht="131.25" x14ac:dyDescent="0.25">
      <c r="B11" s="20" t="s">
        <v>567</v>
      </c>
      <c r="C11" s="1" t="s">
        <v>27</v>
      </c>
      <c r="D11" s="1" t="s">
        <v>28</v>
      </c>
      <c r="E11" s="1" t="s">
        <v>29</v>
      </c>
      <c r="F11" s="1" t="s">
        <v>30</v>
      </c>
      <c r="G11" s="1" t="s">
        <v>31</v>
      </c>
      <c r="H11" s="3" t="s">
        <v>32</v>
      </c>
      <c r="I11" s="21">
        <v>100</v>
      </c>
      <c r="J11" s="1" t="s">
        <v>33</v>
      </c>
      <c r="K11" s="1" t="s">
        <v>40</v>
      </c>
      <c r="L11" s="1" t="s">
        <v>34</v>
      </c>
      <c r="M11" s="1" t="s">
        <v>40</v>
      </c>
      <c r="N11" s="1" t="s">
        <v>35</v>
      </c>
      <c r="O11" s="1" t="s">
        <v>85</v>
      </c>
      <c r="P11" s="1" t="s">
        <v>36</v>
      </c>
      <c r="Q11" s="3" t="s">
        <v>37</v>
      </c>
      <c r="R11" s="3" t="s">
        <v>38</v>
      </c>
      <c r="S11" s="1">
        <v>2000</v>
      </c>
      <c r="T11" s="4">
        <f>149/1.12</f>
        <v>133.03571428571428</v>
      </c>
      <c r="U11" s="4">
        <f>T11*S11</f>
        <v>266071.42857142858</v>
      </c>
      <c r="V11" s="5">
        <f>U11*1.12</f>
        <v>298000.00000000006</v>
      </c>
      <c r="W11" s="6" t="s">
        <v>42</v>
      </c>
      <c r="X11" s="3">
        <v>2017</v>
      </c>
      <c r="Y11" s="7" t="s">
        <v>568</v>
      </c>
    </row>
    <row r="12" spans="2:26" ht="129" customHeight="1" x14ac:dyDescent="0.25">
      <c r="B12" s="20" t="s">
        <v>41</v>
      </c>
      <c r="C12" s="1" t="s">
        <v>27</v>
      </c>
      <c r="D12" s="1" t="s">
        <v>28</v>
      </c>
      <c r="E12" s="1" t="s">
        <v>29</v>
      </c>
      <c r="F12" s="1" t="s">
        <v>30</v>
      </c>
      <c r="G12" s="1" t="s">
        <v>31</v>
      </c>
      <c r="H12" s="3" t="s">
        <v>32</v>
      </c>
      <c r="I12" s="21">
        <v>100</v>
      </c>
      <c r="J12" s="1" t="s">
        <v>33</v>
      </c>
      <c r="K12" s="1" t="s">
        <v>40</v>
      </c>
      <c r="L12" s="1" t="s">
        <v>86</v>
      </c>
      <c r="M12" s="1" t="s">
        <v>40</v>
      </c>
      <c r="N12" s="1" t="s">
        <v>35</v>
      </c>
      <c r="O12" s="1" t="s">
        <v>85</v>
      </c>
      <c r="P12" s="1" t="s">
        <v>36</v>
      </c>
      <c r="Q12" s="3" t="s">
        <v>37</v>
      </c>
      <c r="R12" s="3" t="s">
        <v>38</v>
      </c>
      <c r="S12" s="1">
        <v>5079</v>
      </c>
      <c r="T12" s="1">
        <v>132</v>
      </c>
      <c r="U12" s="1">
        <v>0</v>
      </c>
      <c r="V12" s="6">
        <f t="shared" ref="V12:V29" si="0">U12*1.12</f>
        <v>0</v>
      </c>
      <c r="W12" s="6" t="s">
        <v>42</v>
      </c>
      <c r="X12" s="3">
        <v>2017</v>
      </c>
      <c r="Y12" s="7"/>
    </row>
    <row r="13" spans="2:26" ht="131.25" hidden="1" x14ac:dyDescent="0.25">
      <c r="B13" s="20" t="s">
        <v>569</v>
      </c>
      <c r="C13" s="1" t="s">
        <v>27</v>
      </c>
      <c r="D13" s="1" t="s">
        <v>28</v>
      </c>
      <c r="E13" s="1" t="s">
        <v>29</v>
      </c>
      <c r="F13" s="1" t="s">
        <v>30</v>
      </c>
      <c r="G13" s="1" t="s">
        <v>31</v>
      </c>
      <c r="H13" s="3" t="s">
        <v>32</v>
      </c>
      <c r="I13" s="21">
        <v>100</v>
      </c>
      <c r="J13" s="1" t="s">
        <v>33</v>
      </c>
      <c r="K13" s="1" t="s">
        <v>40</v>
      </c>
      <c r="L13" s="1" t="s">
        <v>86</v>
      </c>
      <c r="M13" s="1" t="s">
        <v>40</v>
      </c>
      <c r="N13" s="1" t="s">
        <v>35</v>
      </c>
      <c r="O13" s="1" t="s">
        <v>85</v>
      </c>
      <c r="P13" s="1" t="s">
        <v>36</v>
      </c>
      <c r="Q13" s="3" t="s">
        <v>37</v>
      </c>
      <c r="R13" s="3" t="s">
        <v>38</v>
      </c>
      <c r="S13" s="1">
        <v>5000</v>
      </c>
      <c r="T13" s="4">
        <f>154.5/1.12</f>
        <v>137.94642857142856</v>
      </c>
      <c r="U13" s="4">
        <v>0</v>
      </c>
      <c r="V13" s="5">
        <f>U13*1.12</f>
        <v>0</v>
      </c>
      <c r="W13" s="6" t="s">
        <v>42</v>
      </c>
      <c r="X13" s="3">
        <v>2017</v>
      </c>
      <c r="Y13" s="7" t="s">
        <v>568</v>
      </c>
    </row>
    <row r="14" spans="2:26" ht="131.25" x14ac:dyDescent="0.25">
      <c r="B14" s="20" t="s">
        <v>585</v>
      </c>
      <c r="C14" s="1" t="s">
        <v>27</v>
      </c>
      <c r="D14" s="1" t="s">
        <v>28</v>
      </c>
      <c r="E14" s="1" t="s">
        <v>29</v>
      </c>
      <c r="F14" s="1" t="s">
        <v>30</v>
      </c>
      <c r="G14" s="1" t="s">
        <v>31</v>
      </c>
      <c r="H14" s="3" t="s">
        <v>32</v>
      </c>
      <c r="I14" s="21">
        <v>100</v>
      </c>
      <c r="J14" s="1" t="s">
        <v>33</v>
      </c>
      <c r="K14" s="1" t="s">
        <v>40</v>
      </c>
      <c r="L14" s="1" t="s">
        <v>86</v>
      </c>
      <c r="M14" s="1" t="s">
        <v>40</v>
      </c>
      <c r="N14" s="1" t="s">
        <v>35</v>
      </c>
      <c r="O14" s="1" t="s">
        <v>85</v>
      </c>
      <c r="P14" s="1" t="s">
        <v>36</v>
      </c>
      <c r="Q14" s="3" t="s">
        <v>37</v>
      </c>
      <c r="R14" s="3" t="s">
        <v>38</v>
      </c>
      <c r="S14" s="1">
        <v>4813</v>
      </c>
      <c r="T14" s="4">
        <f>160.5/1.12</f>
        <v>143.30357142857142</v>
      </c>
      <c r="U14" s="4">
        <f>T14*S14</f>
        <v>689720.0892857142</v>
      </c>
      <c r="V14" s="46">
        <f>U14*1.12</f>
        <v>772486.5</v>
      </c>
      <c r="W14" s="6" t="s">
        <v>42</v>
      </c>
      <c r="X14" s="3">
        <v>2017</v>
      </c>
      <c r="Y14" s="7" t="s">
        <v>568</v>
      </c>
    </row>
    <row r="15" spans="2:26" ht="129" customHeight="1" x14ac:dyDescent="0.25">
      <c r="B15" s="20" t="s">
        <v>43</v>
      </c>
      <c r="C15" s="1" t="s">
        <v>27</v>
      </c>
      <c r="D15" s="1" t="s">
        <v>28</v>
      </c>
      <c r="E15" s="1" t="s">
        <v>29</v>
      </c>
      <c r="F15" s="1" t="s">
        <v>30</v>
      </c>
      <c r="G15" s="1" t="s">
        <v>31</v>
      </c>
      <c r="H15" s="3" t="s">
        <v>32</v>
      </c>
      <c r="I15" s="21">
        <v>100</v>
      </c>
      <c r="J15" s="1" t="s">
        <v>33</v>
      </c>
      <c r="K15" s="1" t="s">
        <v>40</v>
      </c>
      <c r="L15" s="1" t="s">
        <v>87</v>
      </c>
      <c r="M15" s="1" t="s">
        <v>40</v>
      </c>
      <c r="N15" s="1" t="s">
        <v>35</v>
      </c>
      <c r="O15" s="1" t="s">
        <v>85</v>
      </c>
      <c r="P15" s="1" t="s">
        <v>36</v>
      </c>
      <c r="Q15" s="3" t="s">
        <v>37</v>
      </c>
      <c r="R15" s="3" t="s">
        <v>38</v>
      </c>
      <c r="S15" s="1">
        <v>5079</v>
      </c>
      <c r="T15" s="1">
        <v>132</v>
      </c>
      <c r="U15" s="1">
        <v>0</v>
      </c>
      <c r="V15" s="6">
        <f t="shared" si="0"/>
        <v>0</v>
      </c>
      <c r="W15" s="6" t="s">
        <v>42</v>
      </c>
      <c r="X15" s="3">
        <v>2017</v>
      </c>
      <c r="Y15" s="7"/>
    </row>
    <row r="16" spans="2:26" ht="131.25" hidden="1" x14ac:dyDescent="0.25">
      <c r="B16" s="20" t="s">
        <v>579</v>
      </c>
      <c r="C16" s="1" t="s">
        <v>27</v>
      </c>
      <c r="D16" s="1" t="s">
        <v>28</v>
      </c>
      <c r="E16" s="1" t="s">
        <v>29</v>
      </c>
      <c r="F16" s="1" t="s">
        <v>30</v>
      </c>
      <c r="G16" s="1" t="s">
        <v>31</v>
      </c>
      <c r="H16" s="3" t="s">
        <v>32</v>
      </c>
      <c r="I16" s="21">
        <v>100</v>
      </c>
      <c r="J16" s="1">
        <v>710000000</v>
      </c>
      <c r="K16" s="1" t="s">
        <v>40</v>
      </c>
      <c r="L16" s="1" t="s">
        <v>87</v>
      </c>
      <c r="M16" s="1" t="s">
        <v>40</v>
      </c>
      <c r="N16" s="1" t="s">
        <v>35</v>
      </c>
      <c r="O16" s="1" t="s">
        <v>85</v>
      </c>
      <c r="P16" s="1" t="s">
        <v>36</v>
      </c>
      <c r="Q16" s="3">
        <v>112</v>
      </c>
      <c r="R16" s="3" t="s">
        <v>38</v>
      </c>
      <c r="S16" s="1">
        <v>5000</v>
      </c>
      <c r="T16" s="4">
        <f>157.1/1.12</f>
        <v>140.26785714285711</v>
      </c>
      <c r="U16" s="49">
        <v>0</v>
      </c>
      <c r="V16" s="50">
        <f t="shared" ref="V16" si="1">U16*1.12</f>
        <v>0</v>
      </c>
      <c r="W16" s="6" t="s">
        <v>42</v>
      </c>
      <c r="X16" s="3">
        <v>2017</v>
      </c>
      <c r="Y16" s="7" t="s">
        <v>568</v>
      </c>
    </row>
    <row r="17" spans="1:39" ht="131.25" x14ac:dyDescent="0.25">
      <c r="A17" s="45"/>
      <c r="B17" s="61" t="s">
        <v>601</v>
      </c>
      <c r="C17" s="62" t="s">
        <v>27</v>
      </c>
      <c r="D17" s="62" t="s">
        <v>28</v>
      </c>
      <c r="E17" s="62" t="s">
        <v>29</v>
      </c>
      <c r="F17" s="62" t="s">
        <v>30</v>
      </c>
      <c r="G17" s="62" t="s">
        <v>31</v>
      </c>
      <c r="H17" s="63" t="s">
        <v>32</v>
      </c>
      <c r="I17" s="64">
        <v>100</v>
      </c>
      <c r="J17" s="62">
        <v>710000000</v>
      </c>
      <c r="K17" s="62" t="s">
        <v>690</v>
      </c>
      <c r="L17" s="62" t="s">
        <v>87</v>
      </c>
      <c r="M17" s="62" t="s">
        <v>690</v>
      </c>
      <c r="N17" s="62" t="s">
        <v>35</v>
      </c>
      <c r="O17" s="62" t="s">
        <v>85</v>
      </c>
      <c r="P17" s="62" t="s">
        <v>36</v>
      </c>
      <c r="Q17" s="63">
        <v>112</v>
      </c>
      <c r="R17" s="63" t="s">
        <v>38</v>
      </c>
      <c r="S17" s="62">
        <v>5000</v>
      </c>
      <c r="T17" s="65">
        <v>140.26785714285711</v>
      </c>
      <c r="U17" s="65">
        <v>701339.28571428556</v>
      </c>
      <c r="V17" s="66">
        <v>785499.99999999988</v>
      </c>
      <c r="W17" s="67" t="s">
        <v>42</v>
      </c>
      <c r="X17" s="63">
        <v>2017</v>
      </c>
      <c r="Y17" s="68" t="s">
        <v>688</v>
      </c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</row>
    <row r="18" spans="1:39" ht="131.25" x14ac:dyDescent="0.25">
      <c r="B18" s="20" t="s">
        <v>45</v>
      </c>
      <c r="C18" s="1" t="s">
        <v>27</v>
      </c>
      <c r="D18" s="1" t="s">
        <v>28</v>
      </c>
      <c r="E18" s="1" t="s">
        <v>29</v>
      </c>
      <c r="F18" s="1" t="s">
        <v>30</v>
      </c>
      <c r="G18" s="1" t="s">
        <v>31</v>
      </c>
      <c r="H18" s="3" t="s">
        <v>32</v>
      </c>
      <c r="I18" s="21">
        <v>100</v>
      </c>
      <c r="J18" s="1" t="s">
        <v>33</v>
      </c>
      <c r="K18" s="1" t="s">
        <v>40</v>
      </c>
      <c r="L18" s="1" t="s">
        <v>46</v>
      </c>
      <c r="M18" s="1" t="s">
        <v>40</v>
      </c>
      <c r="N18" s="1" t="s">
        <v>35</v>
      </c>
      <c r="O18" s="1" t="s">
        <v>85</v>
      </c>
      <c r="P18" s="1" t="s">
        <v>36</v>
      </c>
      <c r="Q18" s="3" t="s">
        <v>37</v>
      </c>
      <c r="R18" s="3" t="s">
        <v>38</v>
      </c>
      <c r="S18" s="1">
        <v>5079</v>
      </c>
      <c r="T18" s="4">
        <v>132</v>
      </c>
      <c r="U18" s="4">
        <v>0</v>
      </c>
      <c r="V18" s="5">
        <f t="shared" si="0"/>
        <v>0</v>
      </c>
      <c r="W18" s="6" t="s">
        <v>42</v>
      </c>
      <c r="X18" s="3">
        <v>2017</v>
      </c>
      <c r="Y18" s="7"/>
    </row>
    <row r="19" spans="1:39" ht="131.25" hidden="1" x14ac:dyDescent="0.25">
      <c r="B19" s="20" t="s">
        <v>580</v>
      </c>
      <c r="C19" s="1" t="s">
        <v>27</v>
      </c>
      <c r="D19" s="1" t="s">
        <v>28</v>
      </c>
      <c r="E19" s="1" t="s">
        <v>29</v>
      </c>
      <c r="F19" s="1" t="s">
        <v>30</v>
      </c>
      <c r="G19" s="1" t="s">
        <v>31</v>
      </c>
      <c r="H19" s="3" t="s">
        <v>32</v>
      </c>
      <c r="I19" s="21">
        <v>100</v>
      </c>
      <c r="J19" s="1" t="s">
        <v>33</v>
      </c>
      <c r="K19" s="1" t="s">
        <v>40</v>
      </c>
      <c r="L19" s="1" t="s">
        <v>46</v>
      </c>
      <c r="M19" s="1" t="s">
        <v>40</v>
      </c>
      <c r="N19" s="1" t="s">
        <v>35</v>
      </c>
      <c r="O19" s="1" t="s">
        <v>85</v>
      </c>
      <c r="P19" s="1" t="s">
        <v>36</v>
      </c>
      <c r="Q19" s="3" t="s">
        <v>37</v>
      </c>
      <c r="R19" s="3" t="s">
        <v>38</v>
      </c>
      <c r="S19" s="1">
        <v>5000</v>
      </c>
      <c r="T19" s="4">
        <f>159.7/1.12</f>
        <v>142.58928571428569</v>
      </c>
      <c r="U19" s="49">
        <v>0</v>
      </c>
      <c r="V19" s="50">
        <v>0</v>
      </c>
      <c r="W19" s="6" t="s">
        <v>42</v>
      </c>
      <c r="X19" s="3">
        <v>2017</v>
      </c>
      <c r="Y19" s="7" t="s">
        <v>568</v>
      </c>
    </row>
    <row r="20" spans="1:39" ht="131.25" x14ac:dyDescent="0.25">
      <c r="A20" s="47"/>
      <c r="B20" s="61" t="s">
        <v>602</v>
      </c>
      <c r="C20" s="62" t="s">
        <v>27</v>
      </c>
      <c r="D20" s="62" t="s">
        <v>28</v>
      </c>
      <c r="E20" s="62" t="s">
        <v>29</v>
      </c>
      <c r="F20" s="62" t="s">
        <v>30</v>
      </c>
      <c r="G20" s="62" t="s">
        <v>31</v>
      </c>
      <c r="H20" s="63" t="s">
        <v>32</v>
      </c>
      <c r="I20" s="64">
        <v>100</v>
      </c>
      <c r="J20" s="62" t="s">
        <v>33</v>
      </c>
      <c r="K20" s="62" t="s">
        <v>690</v>
      </c>
      <c r="L20" s="62" t="s">
        <v>46</v>
      </c>
      <c r="M20" s="62" t="s">
        <v>690</v>
      </c>
      <c r="N20" s="62" t="s">
        <v>35</v>
      </c>
      <c r="O20" s="62" t="s">
        <v>85</v>
      </c>
      <c r="P20" s="62" t="s">
        <v>36</v>
      </c>
      <c r="Q20" s="63" t="s">
        <v>37</v>
      </c>
      <c r="R20" s="63" t="s">
        <v>38</v>
      </c>
      <c r="S20" s="62">
        <v>5000</v>
      </c>
      <c r="T20" s="65">
        <v>142.58928571428569</v>
      </c>
      <c r="U20" s="65">
        <v>712946.42857142852</v>
      </c>
      <c r="V20" s="66">
        <v>798500</v>
      </c>
      <c r="W20" s="67" t="s">
        <v>42</v>
      </c>
      <c r="X20" s="63">
        <v>2017</v>
      </c>
      <c r="Y20" s="68" t="s">
        <v>688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</row>
    <row r="21" spans="1:39" ht="131.25" x14ac:dyDescent="0.25">
      <c r="A21" s="47"/>
      <c r="B21" s="20" t="s">
        <v>97</v>
      </c>
      <c r="C21" s="1" t="s">
        <v>27</v>
      </c>
      <c r="D21" s="1" t="s">
        <v>272</v>
      </c>
      <c r="E21" s="2" t="s">
        <v>96</v>
      </c>
      <c r="F21" s="1" t="s">
        <v>273</v>
      </c>
      <c r="G21" s="1"/>
      <c r="H21" s="3" t="s">
        <v>32</v>
      </c>
      <c r="I21" s="21">
        <v>0</v>
      </c>
      <c r="J21" s="1" t="s">
        <v>33</v>
      </c>
      <c r="K21" s="1" t="s">
        <v>40</v>
      </c>
      <c r="L21" s="1" t="s">
        <v>87</v>
      </c>
      <c r="M21" s="1" t="s">
        <v>40</v>
      </c>
      <c r="N21" s="1" t="s">
        <v>35</v>
      </c>
      <c r="O21" s="1" t="s">
        <v>85</v>
      </c>
      <c r="P21" s="1" t="s">
        <v>36</v>
      </c>
      <c r="Q21" s="3">
        <v>796</v>
      </c>
      <c r="R21" s="3" t="s">
        <v>99</v>
      </c>
      <c r="S21" s="1">
        <v>4</v>
      </c>
      <c r="T21" s="4">
        <v>21860.11</v>
      </c>
      <c r="U21" s="49">
        <v>0</v>
      </c>
      <c r="V21" s="50">
        <f t="shared" si="0"/>
        <v>0</v>
      </c>
      <c r="W21" s="6"/>
      <c r="X21" s="3">
        <v>2017</v>
      </c>
      <c r="Y21" s="7"/>
    </row>
    <row r="22" spans="1:39" ht="131.25" x14ac:dyDescent="0.25">
      <c r="A22" s="47"/>
      <c r="B22" s="61" t="s">
        <v>603</v>
      </c>
      <c r="C22" s="62" t="s">
        <v>27</v>
      </c>
      <c r="D22" s="62" t="s">
        <v>272</v>
      </c>
      <c r="E22" s="69" t="s">
        <v>96</v>
      </c>
      <c r="F22" s="62" t="s">
        <v>273</v>
      </c>
      <c r="G22" s="62"/>
      <c r="H22" s="63" t="s">
        <v>32</v>
      </c>
      <c r="I22" s="64">
        <v>0</v>
      </c>
      <c r="J22" s="62" t="s">
        <v>33</v>
      </c>
      <c r="K22" s="62" t="s">
        <v>690</v>
      </c>
      <c r="L22" s="62" t="s">
        <v>87</v>
      </c>
      <c r="M22" s="62" t="s">
        <v>690</v>
      </c>
      <c r="N22" s="62" t="s">
        <v>35</v>
      </c>
      <c r="O22" s="62" t="s">
        <v>85</v>
      </c>
      <c r="P22" s="62" t="s">
        <v>36</v>
      </c>
      <c r="Q22" s="63">
        <v>796</v>
      </c>
      <c r="R22" s="63" t="s">
        <v>99</v>
      </c>
      <c r="S22" s="62">
        <v>4</v>
      </c>
      <c r="T22" s="65">
        <v>21860.11</v>
      </c>
      <c r="U22" s="65">
        <v>87440.44</v>
      </c>
      <c r="V22" s="66">
        <v>97933.29280000001</v>
      </c>
      <c r="W22" s="67"/>
      <c r="X22" s="63">
        <v>2017</v>
      </c>
      <c r="Y22" s="68" t="s">
        <v>688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</row>
    <row r="23" spans="1:39" ht="157.5" x14ac:dyDescent="0.25">
      <c r="B23" s="20" t="s">
        <v>98</v>
      </c>
      <c r="C23" s="1" t="s">
        <v>27</v>
      </c>
      <c r="D23" s="1" t="s">
        <v>95</v>
      </c>
      <c r="E23" s="2" t="s">
        <v>96</v>
      </c>
      <c r="F23" s="1" t="s">
        <v>94</v>
      </c>
      <c r="G23" s="1"/>
      <c r="H23" s="3" t="s">
        <v>32</v>
      </c>
      <c r="I23" s="21">
        <v>0</v>
      </c>
      <c r="J23" s="1" t="s">
        <v>33</v>
      </c>
      <c r="K23" s="1" t="s">
        <v>40</v>
      </c>
      <c r="L23" s="1" t="s">
        <v>514</v>
      </c>
      <c r="M23" s="1" t="s">
        <v>40</v>
      </c>
      <c r="N23" s="1" t="s">
        <v>35</v>
      </c>
      <c r="O23" s="1" t="s">
        <v>85</v>
      </c>
      <c r="P23" s="1" t="s">
        <v>36</v>
      </c>
      <c r="Q23" s="3">
        <v>796</v>
      </c>
      <c r="R23" s="3" t="s">
        <v>99</v>
      </c>
      <c r="S23" s="1">
        <v>2</v>
      </c>
      <c r="T23" s="4">
        <v>53560.03</v>
      </c>
      <c r="U23" s="49">
        <v>0</v>
      </c>
      <c r="V23" s="50">
        <f t="shared" si="0"/>
        <v>0</v>
      </c>
      <c r="W23" s="6"/>
      <c r="X23" s="3">
        <v>2017</v>
      </c>
      <c r="Y23" s="7"/>
    </row>
    <row r="24" spans="1:39" ht="157.5" x14ac:dyDescent="0.25">
      <c r="A24" s="47"/>
      <c r="B24" s="61" t="s">
        <v>604</v>
      </c>
      <c r="C24" s="62" t="s">
        <v>27</v>
      </c>
      <c r="D24" s="62" t="s">
        <v>95</v>
      </c>
      <c r="E24" s="69" t="s">
        <v>96</v>
      </c>
      <c r="F24" s="62" t="s">
        <v>94</v>
      </c>
      <c r="G24" s="62"/>
      <c r="H24" s="63" t="s">
        <v>32</v>
      </c>
      <c r="I24" s="64">
        <v>0</v>
      </c>
      <c r="J24" s="62" t="s">
        <v>33</v>
      </c>
      <c r="K24" s="62" t="s">
        <v>690</v>
      </c>
      <c r="L24" s="62" t="s">
        <v>514</v>
      </c>
      <c r="M24" s="62" t="s">
        <v>690</v>
      </c>
      <c r="N24" s="62" t="s">
        <v>35</v>
      </c>
      <c r="O24" s="62" t="s">
        <v>85</v>
      </c>
      <c r="P24" s="62" t="s">
        <v>36</v>
      </c>
      <c r="Q24" s="63">
        <v>796</v>
      </c>
      <c r="R24" s="63" t="s">
        <v>99</v>
      </c>
      <c r="S24" s="62">
        <v>2</v>
      </c>
      <c r="T24" s="65">
        <v>53560.03</v>
      </c>
      <c r="U24" s="65">
        <v>107120.06</v>
      </c>
      <c r="V24" s="66">
        <v>119974.46720000001</v>
      </c>
      <c r="W24" s="67"/>
      <c r="X24" s="63">
        <v>2017</v>
      </c>
      <c r="Y24" s="68" t="s">
        <v>688</v>
      </c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</row>
    <row r="25" spans="1:39" ht="131.25" x14ac:dyDescent="0.25">
      <c r="B25" s="20" t="s">
        <v>100</v>
      </c>
      <c r="C25" s="1" t="s">
        <v>27</v>
      </c>
      <c r="D25" s="1" t="s">
        <v>511</v>
      </c>
      <c r="E25" s="2" t="s">
        <v>96</v>
      </c>
      <c r="F25" s="1" t="s">
        <v>512</v>
      </c>
      <c r="G25" s="1"/>
      <c r="H25" s="3" t="s">
        <v>32</v>
      </c>
      <c r="I25" s="21">
        <v>0</v>
      </c>
      <c r="J25" s="1" t="s">
        <v>33</v>
      </c>
      <c r="K25" s="1" t="s">
        <v>40</v>
      </c>
      <c r="L25" s="1" t="s">
        <v>513</v>
      </c>
      <c r="M25" s="1" t="s">
        <v>40</v>
      </c>
      <c r="N25" s="1" t="s">
        <v>35</v>
      </c>
      <c r="O25" s="1" t="s">
        <v>85</v>
      </c>
      <c r="P25" s="1" t="s">
        <v>36</v>
      </c>
      <c r="Q25" s="3">
        <v>796</v>
      </c>
      <c r="R25" s="3" t="s">
        <v>99</v>
      </c>
      <c r="S25" s="1">
        <v>4</v>
      </c>
      <c r="T25" s="4">
        <v>69813.600000000006</v>
      </c>
      <c r="U25" s="49">
        <v>0</v>
      </c>
      <c r="V25" s="50">
        <f>U25*1.12</f>
        <v>0</v>
      </c>
      <c r="W25" s="6"/>
      <c r="X25" s="3">
        <v>2017</v>
      </c>
      <c r="Y25" s="7"/>
    </row>
    <row r="26" spans="1:39" ht="131.25" x14ac:dyDescent="0.25">
      <c r="A26" s="47"/>
      <c r="B26" s="61" t="s">
        <v>605</v>
      </c>
      <c r="C26" s="62" t="s">
        <v>27</v>
      </c>
      <c r="D26" s="62" t="s">
        <v>511</v>
      </c>
      <c r="E26" s="69" t="s">
        <v>96</v>
      </c>
      <c r="F26" s="62" t="s">
        <v>512</v>
      </c>
      <c r="G26" s="62"/>
      <c r="H26" s="63" t="s">
        <v>32</v>
      </c>
      <c r="I26" s="64">
        <v>0</v>
      </c>
      <c r="J26" s="62" t="s">
        <v>33</v>
      </c>
      <c r="K26" s="62" t="s">
        <v>690</v>
      </c>
      <c r="L26" s="62" t="s">
        <v>513</v>
      </c>
      <c r="M26" s="62" t="s">
        <v>690</v>
      </c>
      <c r="N26" s="62" t="s">
        <v>35</v>
      </c>
      <c r="O26" s="62" t="s">
        <v>85</v>
      </c>
      <c r="P26" s="62" t="s">
        <v>36</v>
      </c>
      <c r="Q26" s="63">
        <v>796</v>
      </c>
      <c r="R26" s="63" t="s">
        <v>99</v>
      </c>
      <c r="S26" s="62">
        <v>4</v>
      </c>
      <c r="T26" s="65">
        <v>69813.600000000006</v>
      </c>
      <c r="U26" s="65">
        <v>279254.40000000002</v>
      </c>
      <c r="V26" s="66">
        <v>312764.92800000007</v>
      </c>
      <c r="W26" s="67"/>
      <c r="X26" s="63">
        <v>2017</v>
      </c>
      <c r="Y26" s="68" t="s">
        <v>688</v>
      </c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 spans="1:39" ht="131.25" x14ac:dyDescent="0.25">
      <c r="B27" s="20" t="s">
        <v>101</v>
      </c>
      <c r="C27" s="1" t="s">
        <v>27</v>
      </c>
      <c r="D27" s="1" t="s">
        <v>103</v>
      </c>
      <c r="E27" s="2" t="s">
        <v>92</v>
      </c>
      <c r="F27" s="1" t="s">
        <v>104</v>
      </c>
      <c r="G27" s="1"/>
      <c r="H27" s="3" t="s">
        <v>32</v>
      </c>
      <c r="I27" s="21">
        <v>0</v>
      </c>
      <c r="J27" s="1" t="s">
        <v>33</v>
      </c>
      <c r="K27" s="1" t="s">
        <v>40</v>
      </c>
      <c r="L27" s="1" t="s">
        <v>514</v>
      </c>
      <c r="M27" s="1" t="s">
        <v>40</v>
      </c>
      <c r="N27" s="1" t="s">
        <v>35</v>
      </c>
      <c r="O27" s="1" t="s">
        <v>85</v>
      </c>
      <c r="P27" s="1" t="s">
        <v>36</v>
      </c>
      <c r="Q27" s="3">
        <v>796</v>
      </c>
      <c r="R27" s="3" t="s">
        <v>99</v>
      </c>
      <c r="S27" s="1">
        <v>10</v>
      </c>
      <c r="T27" s="4">
        <v>1048.8499999999999</v>
      </c>
      <c r="U27" s="49">
        <v>0</v>
      </c>
      <c r="V27" s="50">
        <f t="shared" si="0"/>
        <v>0</v>
      </c>
      <c r="W27" s="6"/>
      <c r="X27" s="3">
        <v>2017</v>
      </c>
      <c r="Y27" s="7"/>
    </row>
    <row r="28" spans="1:39" ht="131.25" x14ac:dyDescent="0.25">
      <c r="A28" s="47"/>
      <c r="B28" s="61" t="s">
        <v>606</v>
      </c>
      <c r="C28" s="62" t="s">
        <v>27</v>
      </c>
      <c r="D28" s="62" t="s">
        <v>103</v>
      </c>
      <c r="E28" s="69" t="s">
        <v>92</v>
      </c>
      <c r="F28" s="62" t="s">
        <v>104</v>
      </c>
      <c r="G28" s="62"/>
      <c r="H28" s="63" t="s">
        <v>32</v>
      </c>
      <c r="I28" s="64">
        <v>0</v>
      </c>
      <c r="J28" s="62" t="s">
        <v>33</v>
      </c>
      <c r="K28" s="62" t="s">
        <v>690</v>
      </c>
      <c r="L28" s="62" t="s">
        <v>514</v>
      </c>
      <c r="M28" s="62" t="s">
        <v>690</v>
      </c>
      <c r="N28" s="62" t="s">
        <v>35</v>
      </c>
      <c r="O28" s="62" t="s">
        <v>85</v>
      </c>
      <c r="P28" s="62" t="s">
        <v>36</v>
      </c>
      <c r="Q28" s="63">
        <v>796</v>
      </c>
      <c r="R28" s="63" t="s">
        <v>99</v>
      </c>
      <c r="S28" s="62">
        <v>10</v>
      </c>
      <c r="T28" s="65">
        <v>1048.8499999999999</v>
      </c>
      <c r="U28" s="65">
        <v>10488.5</v>
      </c>
      <c r="V28" s="66">
        <v>11747.12</v>
      </c>
      <c r="W28" s="67"/>
      <c r="X28" s="63">
        <v>2017</v>
      </c>
      <c r="Y28" s="68" t="s">
        <v>688</v>
      </c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</row>
    <row r="29" spans="1:39" ht="131.25" x14ac:dyDescent="0.25">
      <c r="B29" s="20" t="s">
        <v>102</v>
      </c>
      <c r="C29" s="1" t="s">
        <v>27</v>
      </c>
      <c r="D29" s="1" t="s">
        <v>105</v>
      </c>
      <c r="E29" s="2" t="s">
        <v>50</v>
      </c>
      <c r="F29" s="1" t="s">
        <v>106</v>
      </c>
      <c r="G29" s="1"/>
      <c r="H29" s="3" t="s">
        <v>32</v>
      </c>
      <c r="I29" s="21">
        <v>0</v>
      </c>
      <c r="J29" s="1" t="s">
        <v>33</v>
      </c>
      <c r="K29" s="1" t="s">
        <v>40</v>
      </c>
      <c r="L29" s="1" t="s">
        <v>515</v>
      </c>
      <c r="M29" s="1" t="s">
        <v>40</v>
      </c>
      <c r="N29" s="1" t="s">
        <v>35</v>
      </c>
      <c r="O29" s="1" t="s">
        <v>85</v>
      </c>
      <c r="P29" s="1" t="s">
        <v>36</v>
      </c>
      <c r="Q29" s="3">
        <v>796</v>
      </c>
      <c r="R29" s="3" t="s">
        <v>99</v>
      </c>
      <c r="S29" s="1">
        <v>3</v>
      </c>
      <c r="T29" s="4">
        <v>1540</v>
      </c>
      <c r="U29" s="49">
        <v>0</v>
      </c>
      <c r="V29" s="50">
        <f t="shared" si="0"/>
        <v>0</v>
      </c>
      <c r="W29" s="6"/>
      <c r="X29" s="3">
        <v>2017</v>
      </c>
      <c r="Y29" s="7"/>
    </row>
    <row r="30" spans="1:39" ht="131.25" x14ac:dyDescent="0.25">
      <c r="A30" s="47"/>
      <c r="B30" s="61" t="s">
        <v>608</v>
      </c>
      <c r="C30" s="62" t="s">
        <v>27</v>
      </c>
      <c r="D30" s="62" t="s">
        <v>105</v>
      </c>
      <c r="E30" s="69" t="s">
        <v>50</v>
      </c>
      <c r="F30" s="62" t="s">
        <v>106</v>
      </c>
      <c r="G30" s="62"/>
      <c r="H30" s="63" t="s">
        <v>32</v>
      </c>
      <c r="I30" s="64">
        <v>0</v>
      </c>
      <c r="J30" s="62" t="s">
        <v>33</v>
      </c>
      <c r="K30" s="62" t="s">
        <v>690</v>
      </c>
      <c r="L30" s="62" t="s">
        <v>515</v>
      </c>
      <c r="M30" s="62" t="s">
        <v>690</v>
      </c>
      <c r="N30" s="62" t="s">
        <v>35</v>
      </c>
      <c r="O30" s="62" t="s">
        <v>85</v>
      </c>
      <c r="P30" s="62" t="s">
        <v>36</v>
      </c>
      <c r="Q30" s="63">
        <v>796</v>
      </c>
      <c r="R30" s="63" t="s">
        <v>99</v>
      </c>
      <c r="S30" s="62">
        <v>3</v>
      </c>
      <c r="T30" s="65">
        <v>1540</v>
      </c>
      <c r="U30" s="65">
        <v>4620</v>
      </c>
      <c r="V30" s="66">
        <v>5174.4000000000005</v>
      </c>
      <c r="W30" s="67"/>
      <c r="X30" s="63">
        <v>2017</v>
      </c>
      <c r="Y30" s="68" t="s">
        <v>688</v>
      </c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</row>
    <row r="31" spans="1:39" ht="129" customHeight="1" x14ac:dyDescent="0.25">
      <c r="B31" s="20" t="s">
        <v>411</v>
      </c>
      <c r="C31" s="1" t="s">
        <v>27</v>
      </c>
      <c r="D31" s="1" t="s">
        <v>107</v>
      </c>
      <c r="E31" s="2" t="s">
        <v>49</v>
      </c>
      <c r="F31" s="1" t="s">
        <v>108</v>
      </c>
      <c r="G31" s="1"/>
      <c r="H31" s="3" t="s">
        <v>32</v>
      </c>
      <c r="I31" s="21">
        <v>0</v>
      </c>
      <c r="J31" s="1" t="s">
        <v>33</v>
      </c>
      <c r="K31" s="1" t="s">
        <v>40</v>
      </c>
      <c r="L31" s="1" t="s">
        <v>62</v>
      </c>
      <c r="M31" s="1" t="s">
        <v>40</v>
      </c>
      <c r="N31" s="1" t="s">
        <v>35</v>
      </c>
      <c r="O31" s="1" t="s">
        <v>85</v>
      </c>
      <c r="P31" s="1" t="s">
        <v>36</v>
      </c>
      <c r="Q31" s="3">
        <v>796</v>
      </c>
      <c r="R31" s="3" t="s">
        <v>99</v>
      </c>
      <c r="S31" s="1">
        <v>2</v>
      </c>
      <c r="T31" s="4">
        <v>12806.36</v>
      </c>
      <c r="U31" s="4">
        <v>0</v>
      </c>
      <c r="V31" s="5">
        <f>U31*1.12</f>
        <v>0</v>
      </c>
      <c r="W31" s="6"/>
      <c r="X31" s="3">
        <v>2017</v>
      </c>
      <c r="Y31" s="7"/>
    </row>
    <row r="32" spans="1:39" ht="66" hidden="1" customHeight="1" x14ac:dyDescent="0.25">
      <c r="B32" s="20" t="s">
        <v>584</v>
      </c>
      <c r="C32" s="1" t="s">
        <v>27</v>
      </c>
      <c r="D32" s="1" t="s">
        <v>107</v>
      </c>
      <c r="E32" s="2" t="s">
        <v>49</v>
      </c>
      <c r="F32" s="1" t="s">
        <v>108</v>
      </c>
      <c r="G32" s="1"/>
      <c r="H32" s="3" t="s">
        <v>32</v>
      </c>
      <c r="I32" s="21">
        <v>0</v>
      </c>
      <c r="J32" s="1" t="s">
        <v>33</v>
      </c>
      <c r="K32" s="1" t="s">
        <v>40</v>
      </c>
      <c r="L32" s="1" t="s">
        <v>516</v>
      </c>
      <c r="M32" s="1" t="s">
        <v>40</v>
      </c>
      <c r="N32" s="1" t="s">
        <v>35</v>
      </c>
      <c r="O32" s="1" t="s">
        <v>85</v>
      </c>
      <c r="P32" s="1" t="s">
        <v>36</v>
      </c>
      <c r="Q32" s="3">
        <v>796</v>
      </c>
      <c r="R32" s="3" t="s">
        <v>99</v>
      </c>
      <c r="S32" s="1">
        <v>2</v>
      </c>
      <c r="T32" s="4">
        <v>12806.36</v>
      </c>
      <c r="U32" s="49">
        <v>0</v>
      </c>
      <c r="V32" s="50">
        <v>0</v>
      </c>
      <c r="W32" s="6"/>
      <c r="X32" s="3">
        <v>2017</v>
      </c>
      <c r="Y32" s="7" t="s">
        <v>571</v>
      </c>
    </row>
    <row r="33" spans="1:39" ht="131.25" x14ac:dyDescent="0.25">
      <c r="A33" s="47"/>
      <c r="B33" s="61" t="s">
        <v>607</v>
      </c>
      <c r="C33" s="62" t="s">
        <v>27</v>
      </c>
      <c r="D33" s="62" t="s">
        <v>107</v>
      </c>
      <c r="E33" s="69" t="s">
        <v>49</v>
      </c>
      <c r="F33" s="62" t="s">
        <v>108</v>
      </c>
      <c r="G33" s="62"/>
      <c r="H33" s="63" t="s">
        <v>32</v>
      </c>
      <c r="I33" s="64">
        <v>0</v>
      </c>
      <c r="J33" s="62" t="s">
        <v>33</v>
      </c>
      <c r="K33" s="62" t="s">
        <v>690</v>
      </c>
      <c r="L33" s="62" t="s">
        <v>518</v>
      </c>
      <c r="M33" s="62" t="s">
        <v>690</v>
      </c>
      <c r="N33" s="62" t="s">
        <v>35</v>
      </c>
      <c r="O33" s="62" t="s">
        <v>85</v>
      </c>
      <c r="P33" s="62" t="s">
        <v>36</v>
      </c>
      <c r="Q33" s="63">
        <v>796</v>
      </c>
      <c r="R33" s="63" t="s">
        <v>99</v>
      </c>
      <c r="S33" s="62">
        <v>2</v>
      </c>
      <c r="T33" s="65">
        <v>12806.36</v>
      </c>
      <c r="U33" s="65">
        <v>25612.720000000001</v>
      </c>
      <c r="V33" s="66">
        <v>28686.246400000004</v>
      </c>
      <c r="W33" s="67"/>
      <c r="X33" s="63">
        <v>2017</v>
      </c>
      <c r="Y33" s="68" t="s">
        <v>689</v>
      </c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4" spans="1:39" ht="131.25" x14ac:dyDescent="0.25">
      <c r="B34" s="20" t="s">
        <v>412</v>
      </c>
      <c r="C34" s="1" t="s">
        <v>27</v>
      </c>
      <c r="D34" s="1" t="s">
        <v>152</v>
      </c>
      <c r="E34" s="1" t="s">
        <v>153</v>
      </c>
      <c r="F34" s="1" t="s">
        <v>154</v>
      </c>
      <c r="G34" s="1"/>
      <c r="H34" s="3" t="s">
        <v>32</v>
      </c>
      <c r="I34" s="21">
        <v>0</v>
      </c>
      <c r="J34" s="1" t="s">
        <v>33</v>
      </c>
      <c r="K34" s="1" t="s">
        <v>40</v>
      </c>
      <c r="L34" s="1" t="s">
        <v>515</v>
      </c>
      <c r="M34" s="1" t="s">
        <v>40</v>
      </c>
      <c r="N34" s="1" t="s">
        <v>35</v>
      </c>
      <c r="O34" s="1" t="s">
        <v>85</v>
      </c>
      <c r="P34" s="1" t="s">
        <v>36</v>
      </c>
      <c r="Q34" s="3">
        <v>736</v>
      </c>
      <c r="R34" s="3" t="s">
        <v>155</v>
      </c>
      <c r="S34" s="1">
        <v>2</v>
      </c>
      <c r="T34" s="4">
        <v>13449.8</v>
      </c>
      <c r="U34" s="49">
        <v>0</v>
      </c>
      <c r="V34" s="50">
        <f>U34*1.12</f>
        <v>0</v>
      </c>
      <c r="W34" s="6"/>
      <c r="X34" s="3">
        <v>2017</v>
      </c>
      <c r="Y34" s="7"/>
    </row>
    <row r="35" spans="1:39" ht="131.25" x14ac:dyDescent="0.25">
      <c r="A35" s="47"/>
      <c r="B35" s="61" t="s">
        <v>619</v>
      </c>
      <c r="C35" s="62" t="s">
        <v>27</v>
      </c>
      <c r="D35" s="62" t="s">
        <v>152</v>
      </c>
      <c r="E35" s="62" t="s">
        <v>153</v>
      </c>
      <c r="F35" s="62" t="s">
        <v>154</v>
      </c>
      <c r="G35" s="62"/>
      <c r="H35" s="63" t="s">
        <v>32</v>
      </c>
      <c r="I35" s="64">
        <v>0</v>
      </c>
      <c r="J35" s="62" t="s">
        <v>33</v>
      </c>
      <c r="K35" s="62" t="s">
        <v>690</v>
      </c>
      <c r="L35" s="62" t="s">
        <v>515</v>
      </c>
      <c r="M35" s="62" t="s">
        <v>690</v>
      </c>
      <c r="N35" s="62" t="s">
        <v>35</v>
      </c>
      <c r="O35" s="62" t="s">
        <v>85</v>
      </c>
      <c r="P35" s="62" t="s">
        <v>36</v>
      </c>
      <c r="Q35" s="63">
        <v>736</v>
      </c>
      <c r="R35" s="63" t="s">
        <v>155</v>
      </c>
      <c r="S35" s="62">
        <v>2</v>
      </c>
      <c r="T35" s="65">
        <v>13449.8</v>
      </c>
      <c r="U35" s="65">
        <v>26899.599999999999</v>
      </c>
      <c r="V35" s="66">
        <v>30127.552</v>
      </c>
      <c r="W35" s="67"/>
      <c r="X35" s="63">
        <v>2017</v>
      </c>
      <c r="Y35" s="68" t="s">
        <v>688</v>
      </c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</row>
    <row r="36" spans="1:39" ht="131.25" x14ac:dyDescent="0.25">
      <c r="B36" s="20" t="s">
        <v>413</v>
      </c>
      <c r="C36" s="1" t="s">
        <v>27</v>
      </c>
      <c r="D36" s="1" t="s">
        <v>156</v>
      </c>
      <c r="E36" s="1" t="s">
        <v>153</v>
      </c>
      <c r="F36" s="1" t="s">
        <v>157</v>
      </c>
      <c r="G36" s="1"/>
      <c r="H36" s="3" t="s">
        <v>32</v>
      </c>
      <c r="I36" s="21">
        <v>0</v>
      </c>
      <c r="J36" s="1" t="s">
        <v>33</v>
      </c>
      <c r="K36" s="1" t="s">
        <v>40</v>
      </c>
      <c r="L36" s="1" t="s">
        <v>515</v>
      </c>
      <c r="M36" s="1" t="s">
        <v>40</v>
      </c>
      <c r="N36" s="1" t="s">
        <v>35</v>
      </c>
      <c r="O36" s="1" t="s">
        <v>85</v>
      </c>
      <c r="P36" s="1" t="s">
        <v>36</v>
      </c>
      <c r="Q36" s="3">
        <v>736</v>
      </c>
      <c r="R36" s="3" t="s">
        <v>155</v>
      </c>
      <c r="S36" s="1">
        <v>2</v>
      </c>
      <c r="T36" s="4">
        <v>11825.83</v>
      </c>
      <c r="U36" s="49">
        <v>0</v>
      </c>
      <c r="V36" s="50">
        <f t="shared" ref="V36:V120" si="2">U36*1.12</f>
        <v>0</v>
      </c>
      <c r="W36" s="6"/>
      <c r="X36" s="3">
        <v>2017</v>
      </c>
      <c r="Y36" s="7"/>
    </row>
    <row r="37" spans="1:39" ht="131.25" x14ac:dyDescent="0.25">
      <c r="A37" s="47"/>
      <c r="B37" s="61" t="s">
        <v>620</v>
      </c>
      <c r="C37" s="62" t="s">
        <v>27</v>
      </c>
      <c r="D37" s="62" t="s">
        <v>156</v>
      </c>
      <c r="E37" s="62" t="s">
        <v>153</v>
      </c>
      <c r="F37" s="62" t="s">
        <v>157</v>
      </c>
      <c r="G37" s="62"/>
      <c r="H37" s="63" t="s">
        <v>32</v>
      </c>
      <c r="I37" s="64">
        <v>0</v>
      </c>
      <c r="J37" s="62" t="s">
        <v>33</v>
      </c>
      <c r="K37" s="62" t="s">
        <v>690</v>
      </c>
      <c r="L37" s="62" t="s">
        <v>515</v>
      </c>
      <c r="M37" s="62" t="s">
        <v>690</v>
      </c>
      <c r="N37" s="62" t="s">
        <v>35</v>
      </c>
      <c r="O37" s="62" t="s">
        <v>85</v>
      </c>
      <c r="P37" s="62" t="s">
        <v>36</v>
      </c>
      <c r="Q37" s="63">
        <v>736</v>
      </c>
      <c r="R37" s="63" t="s">
        <v>155</v>
      </c>
      <c r="S37" s="62">
        <v>2</v>
      </c>
      <c r="T37" s="65">
        <v>11825.83</v>
      </c>
      <c r="U37" s="65">
        <v>23651.66</v>
      </c>
      <c r="V37" s="66">
        <v>26489.859200000003</v>
      </c>
      <c r="W37" s="67"/>
      <c r="X37" s="63">
        <v>2017</v>
      </c>
      <c r="Y37" s="68" t="s">
        <v>688</v>
      </c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</row>
    <row r="38" spans="1:39" ht="131.25" x14ac:dyDescent="0.25">
      <c r="B38" s="20" t="s">
        <v>414</v>
      </c>
      <c r="C38" s="1" t="s">
        <v>27</v>
      </c>
      <c r="D38" s="1" t="s">
        <v>158</v>
      </c>
      <c r="E38" s="1" t="s">
        <v>139</v>
      </c>
      <c r="F38" s="1" t="s">
        <v>159</v>
      </c>
      <c r="G38" s="1" t="s">
        <v>290</v>
      </c>
      <c r="H38" s="3" t="s">
        <v>32</v>
      </c>
      <c r="I38" s="21">
        <v>0</v>
      </c>
      <c r="J38" s="1" t="s">
        <v>33</v>
      </c>
      <c r="K38" s="1" t="s">
        <v>40</v>
      </c>
      <c r="L38" s="1" t="s">
        <v>515</v>
      </c>
      <c r="M38" s="1" t="s">
        <v>40</v>
      </c>
      <c r="N38" s="1" t="s">
        <v>35</v>
      </c>
      <c r="O38" s="1" t="s">
        <v>85</v>
      </c>
      <c r="P38" s="1" t="s">
        <v>36</v>
      </c>
      <c r="Q38" s="3">
        <v>796</v>
      </c>
      <c r="R38" s="3" t="s">
        <v>99</v>
      </c>
      <c r="S38" s="1">
        <v>71</v>
      </c>
      <c r="T38" s="4">
        <v>8.35</v>
      </c>
      <c r="U38" s="49">
        <v>0</v>
      </c>
      <c r="V38" s="50">
        <f t="shared" si="2"/>
        <v>0</v>
      </c>
      <c r="W38" s="6"/>
      <c r="X38" s="3">
        <v>2017</v>
      </c>
      <c r="Y38" s="7"/>
    </row>
    <row r="39" spans="1:39" ht="131.25" x14ac:dyDescent="0.25">
      <c r="A39" s="47"/>
      <c r="B39" s="61" t="s">
        <v>621</v>
      </c>
      <c r="C39" s="62" t="s">
        <v>27</v>
      </c>
      <c r="D39" s="62" t="s">
        <v>158</v>
      </c>
      <c r="E39" s="62" t="s">
        <v>139</v>
      </c>
      <c r="F39" s="62" t="s">
        <v>159</v>
      </c>
      <c r="G39" s="62" t="s">
        <v>290</v>
      </c>
      <c r="H39" s="63" t="s">
        <v>32</v>
      </c>
      <c r="I39" s="64">
        <v>0</v>
      </c>
      <c r="J39" s="62" t="s">
        <v>33</v>
      </c>
      <c r="K39" s="62" t="s">
        <v>690</v>
      </c>
      <c r="L39" s="62" t="s">
        <v>515</v>
      </c>
      <c r="M39" s="62" t="s">
        <v>690</v>
      </c>
      <c r="N39" s="62" t="s">
        <v>35</v>
      </c>
      <c r="O39" s="62" t="s">
        <v>85</v>
      </c>
      <c r="P39" s="62" t="s">
        <v>36</v>
      </c>
      <c r="Q39" s="63">
        <v>796</v>
      </c>
      <c r="R39" s="63" t="s">
        <v>99</v>
      </c>
      <c r="S39" s="62">
        <v>71</v>
      </c>
      <c r="T39" s="65">
        <v>8.35</v>
      </c>
      <c r="U39" s="65">
        <v>592.85</v>
      </c>
      <c r="V39" s="66">
        <v>663.99200000000008</v>
      </c>
      <c r="W39" s="67"/>
      <c r="X39" s="63">
        <v>2017</v>
      </c>
      <c r="Y39" s="68" t="s">
        <v>688</v>
      </c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 spans="1:39" ht="131.25" x14ac:dyDescent="0.25">
      <c r="B40" s="20" t="s">
        <v>415</v>
      </c>
      <c r="C40" s="1" t="s">
        <v>27</v>
      </c>
      <c r="D40" s="1" t="s">
        <v>160</v>
      </c>
      <c r="E40" s="1" t="s">
        <v>139</v>
      </c>
      <c r="F40" s="1" t="s">
        <v>161</v>
      </c>
      <c r="G40" s="1" t="s">
        <v>290</v>
      </c>
      <c r="H40" s="3" t="s">
        <v>32</v>
      </c>
      <c r="I40" s="21">
        <v>0</v>
      </c>
      <c r="J40" s="1" t="s">
        <v>33</v>
      </c>
      <c r="K40" s="1" t="s">
        <v>40</v>
      </c>
      <c r="L40" s="1" t="s">
        <v>515</v>
      </c>
      <c r="M40" s="1" t="s">
        <v>40</v>
      </c>
      <c r="N40" s="1" t="s">
        <v>35</v>
      </c>
      <c r="O40" s="1" t="s">
        <v>85</v>
      </c>
      <c r="P40" s="1" t="s">
        <v>36</v>
      </c>
      <c r="Q40" s="3">
        <v>796</v>
      </c>
      <c r="R40" s="3" t="s">
        <v>99</v>
      </c>
      <c r="S40" s="1">
        <v>50</v>
      </c>
      <c r="T40" s="4">
        <v>15.49</v>
      </c>
      <c r="U40" s="49">
        <v>0</v>
      </c>
      <c r="V40" s="50">
        <f t="shared" si="2"/>
        <v>0</v>
      </c>
      <c r="W40" s="6"/>
      <c r="X40" s="3">
        <v>2017</v>
      </c>
      <c r="Y40" s="7"/>
    </row>
    <row r="41" spans="1:39" ht="131.25" x14ac:dyDescent="0.25">
      <c r="A41" s="47"/>
      <c r="B41" s="61" t="s">
        <v>622</v>
      </c>
      <c r="C41" s="62" t="s">
        <v>27</v>
      </c>
      <c r="D41" s="62" t="s">
        <v>160</v>
      </c>
      <c r="E41" s="62" t="s">
        <v>139</v>
      </c>
      <c r="F41" s="62" t="s">
        <v>161</v>
      </c>
      <c r="G41" s="62" t="s">
        <v>290</v>
      </c>
      <c r="H41" s="63" t="s">
        <v>32</v>
      </c>
      <c r="I41" s="64">
        <v>0</v>
      </c>
      <c r="J41" s="62" t="s">
        <v>33</v>
      </c>
      <c r="K41" s="62" t="s">
        <v>690</v>
      </c>
      <c r="L41" s="62" t="s">
        <v>515</v>
      </c>
      <c r="M41" s="62" t="s">
        <v>690</v>
      </c>
      <c r="N41" s="62" t="s">
        <v>35</v>
      </c>
      <c r="O41" s="62" t="s">
        <v>85</v>
      </c>
      <c r="P41" s="62" t="s">
        <v>36</v>
      </c>
      <c r="Q41" s="63">
        <v>796</v>
      </c>
      <c r="R41" s="63" t="s">
        <v>99</v>
      </c>
      <c r="S41" s="62">
        <v>50</v>
      </c>
      <c r="T41" s="65">
        <v>15.49</v>
      </c>
      <c r="U41" s="65">
        <v>774.5</v>
      </c>
      <c r="V41" s="66">
        <v>867.44</v>
      </c>
      <c r="W41" s="67"/>
      <c r="X41" s="63">
        <v>2017</v>
      </c>
      <c r="Y41" s="68" t="s">
        <v>688</v>
      </c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</row>
    <row r="42" spans="1:39" ht="131.25" x14ac:dyDescent="0.25">
      <c r="B42" s="20" t="s">
        <v>416</v>
      </c>
      <c r="C42" s="1" t="s">
        <v>27</v>
      </c>
      <c r="D42" s="1" t="s">
        <v>162</v>
      </c>
      <c r="E42" s="1" t="s">
        <v>140</v>
      </c>
      <c r="F42" s="1" t="s">
        <v>163</v>
      </c>
      <c r="G42" s="1" t="s">
        <v>291</v>
      </c>
      <c r="H42" s="3" t="s">
        <v>32</v>
      </c>
      <c r="I42" s="21">
        <v>0</v>
      </c>
      <c r="J42" s="1" t="s">
        <v>33</v>
      </c>
      <c r="K42" s="1" t="s">
        <v>40</v>
      </c>
      <c r="L42" s="1" t="s">
        <v>515</v>
      </c>
      <c r="M42" s="1" t="s">
        <v>40</v>
      </c>
      <c r="N42" s="1" t="s">
        <v>35</v>
      </c>
      <c r="O42" s="1" t="s">
        <v>85</v>
      </c>
      <c r="P42" s="1" t="s">
        <v>36</v>
      </c>
      <c r="Q42" s="3">
        <v>796</v>
      </c>
      <c r="R42" s="3" t="s">
        <v>99</v>
      </c>
      <c r="S42" s="1">
        <v>20</v>
      </c>
      <c r="T42" s="4">
        <v>1824.98</v>
      </c>
      <c r="U42" s="49">
        <v>0</v>
      </c>
      <c r="V42" s="50">
        <f t="shared" si="2"/>
        <v>0</v>
      </c>
      <c r="W42" s="6"/>
      <c r="X42" s="3">
        <v>2017</v>
      </c>
      <c r="Y42" s="7"/>
    </row>
    <row r="43" spans="1:39" ht="131.25" x14ac:dyDescent="0.25">
      <c r="A43" s="47"/>
      <c r="B43" s="61" t="s">
        <v>609</v>
      </c>
      <c r="C43" s="62" t="s">
        <v>27</v>
      </c>
      <c r="D43" s="62" t="s">
        <v>162</v>
      </c>
      <c r="E43" s="62" t="s">
        <v>140</v>
      </c>
      <c r="F43" s="62" t="s">
        <v>163</v>
      </c>
      <c r="G43" s="62" t="s">
        <v>291</v>
      </c>
      <c r="H43" s="63" t="s">
        <v>32</v>
      </c>
      <c r="I43" s="64">
        <v>0</v>
      </c>
      <c r="J43" s="62" t="s">
        <v>33</v>
      </c>
      <c r="K43" s="62" t="s">
        <v>690</v>
      </c>
      <c r="L43" s="62" t="s">
        <v>515</v>
      </c>
      <c r="M43" s="62" t="s">
        <v>690</v>
      </c>
      <c r="N43" s="62" t="s">
        <v>35</v>
      </c>
      <c r="O43" s="62" t="s">
        <v>85</v>
      </c>
      <c r="P43" s="62" t="s">
        <v>36</v>
      </c>
      <c r="Q43" s="63">
        <v>796</v>
      </c>
      <c r="R43" s="63" t="s">
        <v>99</v>
      </c>
      <c r="S43" s="62">
        <v>20</v>
      </c>
      <c r="T43" s="65">
        <v>1824.98</v>
      </c>
      <c r="U43" s="65">
        <v>36499.599999999999</v>
      </c>
      <c r="V43" s="66">
        <v>40879.552000000003</v>
      </c>
      <c r="W43" s="67"/>
      <c r="X43" s="63">
        <v>2017</v>
      </c>
      <c r="Y43" s="68" t="s">
        <v>688</v>
      </c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</row>
    <row r="44" spans="1:39" ht="131.25" x14ac:dyDescent="0.25">
      <c r="B44" s="20" t="s">
        <v>417</v>
      </c>
      <c r="C44" s="1" t="s">
        <v>27</v>
      </c>
      <c r="D44" s="1" t="s">
        <v>164</v>
      </c>
      <c r="E44" s="1" t="s">
        <v>153</v>
      </c>
      <c r="F44" s="1" t="s">
        <v>165</v>
      </c>
      <c r="G44" s="1"/>
      <c r="H44" s="3" t="s">
        <v>32</v>
      </c>
      <c r="I44" s="21">
        <v>0</v>
      </c>
      <c r="J44" s="1" t="s">
        <v>33</v>
      </c>
      <c r="K44" s="1" t="s">
        <v>40</v>
      </c>
      <c r="L44" s="1" t="s">
        <v>515</v>
      </c>
      <c r="M44" s="1" t="s">
        <v>40</v>
      </c>
      <c r="N44" s="1" t="s">
        <v>35</v>
      </c>
      <c r="O44" s="1" t="s">
        <v>85</v>
      </c>
      <c r="P44" s="1" t="s">
        <v>36</v>
      </c>
      <c r="Q44" s="3">
        <v>796</v>
      </c>
      <c r="R44" s="3" t="s">
        <v>99</v>
      </c>
      <c r="S44" s="1">
        <v>19</v>
      </c>
      <c r="T44" s="4">
        <v>698.18</v>
      </c>
      <c r="U44" s="4">
        <v>0</v>
      </c>
      <c r="V44" s="5">
        <f t="shared" si="2"/>
        <v>0</v>
      </c>
      <c r="W44" s="6"/>
      <c r="X44" s="3">
        <v>2017</v>
      </c>
      <c r="Y44" s="7"/>
    </row>
    <row r="45" spans="1:39" ht="131.25" hidden="1" x14ac:dyDescent="0.25">
      <c r="A45" s="43"/>
      <c r="B45" s="20" t="s">
        <v>537</v>
      </c>
      <c r="C45" s="1" t="s">
        <v>27</v>
      </c>
      <c r="D45" s="1" t="s">
        <v>164</v>
      </c>
      <c r="E45" s="1" t="s">
        <v>153</v>
      </c>
      <c r="F45" s="1" t="s">
        <v>165</v>
      </c>
      <c r="G45" s="1"/>
      <c r="H45" s="3" t="s">
        <v>32</v>
      </c>
      <c r="I45" s="21">
        <v>0</v>
      </c>
      <c r="J45" s="1" t="s">
        <v>33</v>
      </c>
      <c r="K45" s="1" t="s">
        <v>40</v>
      </c>
      <c r="L45" s="1" t="s">
        <v>515</v>
      </c>
      <c r="M45" s="1" t="s">
        <v>40</v>
      </c>
      <c r="N45" s="1" t="s">
        <v>35</v>
      </c>
      <c r="O45" s="1" t="s">
        <v>85</v>
      </c>
      <c r="P45" s="1" t="s">
        <v>36</v>
      </c>
      <c r="Q45" s="3">
        <v>796</v>
      </c>
      <c r="R45" s="3" t="s">
        <v>99</v>
      </c>
      <c r="S45" s="1">
        <v>19</v>
      </c>
      <c r="T45" s="4">
        <v>139.85</v>
      </c>
      <c r="U45" s="4">
        <v>0</v>
      </c>
      <c r="V45" s="5">
        <v>0</v>
      </c>
      <c r="W45" s="6"/>
      <c r="X45" s="3">
        <v>2017</v>
      </c>
      <c r="Y45" s="7" t="s">
        <v>538</v>
      </c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</row>
    <row r="46" spans="1:39" ht="131.25" x14ac:dyDescent="0.25">
      <c r="B46" s="61" t="s">
        <v>586</v>
      </c>
      <c r="C46" s="62" t="s">
        <v>27</v>
      </c>
      <c r="D46" s="62" t="s">
        <v>164</v>
      </c>
      <c r="E46" s="62" t="s">
        <v>153</v>
      </c>
      <c r="F46" s="62" t="s">
        <v>165</v>
      </c>
      <c r="G46" s="62" t="s">
        <v>616</v>
      </c>
      <c r="H46" s="63" t="s">
        <v>32</v>
      </c>
      <c r="I46" s="64">
        <v>0</v>
      </c>
      <c r="J46" s="62" t="s">
        <v>33</v>
      </c>
      <c r="K46" s="62" t="s">
        <v>690</v>
      </c>
      <c r="L46" s="62" t="s">
        <v>515</v>
      </c>
      <c r="M46" s="62" t="s">
        <v>690</v>
      </c>
      <c r="N46" s="62" t="s">
        <v>35</v>
      </c>
      <c r="O46" s="62" t="s">
        <v>85</v>
      </c>
      <c r="P46" s="62" t="s">
        <v>36</v>
      </c>
      <c r="Q46" s="63">
        <v>796</v>
      </c>
      <c r="R46" s="63" t="s">
        <v>99</v>
      </c>
      <c r="S46" s="62">
        <v>19</v>
      </c>
      <c r="T46" s="65">
        <v>721.73</v>
      </c>
      <c r="U46" s="65">
        <f>T46*S46</f>
        <v>13712.87</v>
      </c>
      <c r="V46" s="66">
        <f>U46*1.12</f>
        <v>15358.414400000001</v>
      </c>
      <c r="W46" s="67"/>
      <c r="X46" s="63">
        <v>2017</v>
      </c>
      <c r="Y46" s="68" t="s">
        <v>618</v>
      </c>
    </row>
    <row r="47" spans="1:39" ht="131.25" x14ac:dyDescent="0.25">
      <c r="B47" s="20" t="s">
        <v>418</v>
      </c>
      <c r="C47" s="1" t="s">
        <v>27</v>
      </c>
      <c r="D47" s="1" t="s">
        <v>166</v>
      </c>
      <c r="E47" s="1" t="s">
        <v>153</v>
      </c>
      <c r="F47" s="1" t="s">
        <v>167</v>
      </c>
      <c r="G47" s="1"/>
      <c r="H47" s="3" t="s">
        <v>32</v>
      </c>
      <c r="I47" s="21">
        <v>0</v>
      </c>
      <c r="J47" s="1" t="s">
        <v>33</v>
      </c>
      <c r="K47" s="1" t="s">
        <v>40</v>
      </c>
      <c r="L47" s="1" t="s">
        <v>515</v>
      </c>
      <c r="M47" s="1" t="s">
        <v>40</v>
      </c>
      <c r="N47" s="1" t="s">
        <v>35</v>
      </c>
      <c r="O47" s="1" t="s">
        <v>85</v>
      </c>
      <c r="P47" s="1" t="s">
        <v>36</v>
      </c>
      <c r="Q47" s="3">
        <v>5111</v>
      </c>
      <c r="R47" s="3" t="s">
        <v>269</v>
      </c>
      <c r="S47" s="1">
        <v>20</v>
      </c>
      <c r="T47" s="4">
        <v>520.87</v>
      </c>
      <c r="U47" s="4">
        <v>0</v>
      </c>
      <c r="V47" s="5">
        <f t="shared" si="2"/>
        <v>0</v>
      </c>
      <c r="W47" s="6"/>
      <c r="X47" s="3">
        <v>2017</v>
      </c>
      <c r="Y47" s="7"/>
    </row>
    <row r="48" spans="1:39" ht="131.25" x14ac:dyDescent="0.25">
      <c r="A48" s="43"/>
      <c r="B48" s="61" t="s">
        <v>587</v>
      </c>
      <c r="C48" s="62" t="s">
        <v>27</v>
      </c>
      <c r="D48" s="62" t="s">
        <v>166</v>
      </c>
      <c r="E48" s="62" t="s">
        <v>153</v>
      </c>
      <c r="F48" s="62" t="s">
        <v>167</v>
      </c>
      <c r="G48" s="62" t="s">
        <v>617</v>
      </c>
      <c r="H48" s="63" t="s">
        <v>32</v>
      </c>
      <c r="I48" s="64">
        <v>0</v>
      </c>
      <c r="J48" s="62" t="s">
        <v>33</v>
      </c>
      <c r="K48" s="62" t="s">
        <v>690</v>
      </c>
      <c r="L48" s="62" t="s">
        <v>515</v>
      </c>
      <c r="M48" s="62" t="s">
        <v>690</v>
      </c>
      <c r="N48" s="62" t="s">
        <v>35</v>
      </c>
      <c r="O48" s="62" t="s">
        <v>85</v>
      </c>
      <c r="P48" s="62" t="s">
        <v>36</v>
      </c>
      <c r="Q48" s="63">
        <v>5111</v>
      </c>
      <c r="R48" s="63" t="s">
        <v>269</v>
      </c>
      <c r="S48" s="62">
        <v>20</v>
      </c>
      <c r="T48" s="65">
        <v>327.39</v>
      </c>
      <c r="U48" s="65">
        <f>T48*S48</f>
        <v>6547.7999999999993</v>
      </c>
      <c r="V48" s="66">
        <f>U48*1.12</f>
        <v>7333.5360000000001</v>
      </c>
      <c r="W48" s="67"/>
      <c r="X48" s="63">
        <v>2017</v>
      </c>
      <c r="Y48" s="68" t="s">
        <v>618</v>
      </c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</row>
    <row r="49" spans="1:39" ht="131.25" x14ac:dyDescent="0.25">
      <c r="B49" s="20" t="s">
        <v>419</v>
      </c>
      <c r="C49" s="1" t="s">
        <v>27</v>
      </c>
      <c r="D49" s="1" t="s">
        <v>168</v>
      </c>
      <c r="E49" s="1" t="s">
        <v>169</v>
      </c>
      <c r="F49" s="1" t="s">
        <v>170</v>
      </c>
      <c r="G49" s="1" t="s">
        <v>292</v>
      </c>
      <c r="H49" s="3" t="s">
        <v>32</v>
      </c>
      <c r="I49" s="21">
        <v>0</v>
      </c>
      <c r="J49" s="1" t="s">
        <v>33</v>
      </c>
      <c r="K49" s="1" t="s">
        <v>40</v>
      </c>
      <c r="L49" s="1" t="s">
        <v>515</v>
      </c>
      <c r="M49" s="1" t="s">
        <v>40</v>
      </c>
      <c r="N49" s="1" t="s">
        <v>35</v>
      </c>
      <c r="O49" s="1" t="s">
        <v>85</v>
      </c>
      <c r="P49" s="1" t="s">
        <v>36</v>
      </c>
      <c r="Q49" s="3">
        <v>796</v>
      </c>
      <c r="R49" s="3" t="s">
        <v>99</v>
      </c>
      <c r="S49" s="1">
        <v>2</v>
      </c>
      <c r="T49" s="4">
        <v>579.16999999999996</v>
      </c>
      <c r="U49" s="49">
        <v>0</v>
      </c>
      <c r="V49" s="50">
        <f t="shared" si="2"/>
        <v>0</v>
      </c>
      <c r="W49" s="6"/>
      <c r="X49" s="3">
        <v>2017</v>
      </c>
      <c r="Y49" s="7"/>
    </row>
    <row r="50" spans="1:39" ht="131.25" x14ac:dyDescent="0.25">
      <c r="A50" s="47"/>
      <c r="B50" s="61" t="s">
        <v>623</v>
      </c>
      <c r="C50" s="62" t="s">
        <v>27</v>
      </c>
      <c r="D50" s="62" t="s">
        <v>168</v>
      </c>
      <c r="E50" s="62" t="s">
        <v>169</v>
      </c>
      <c r="F50" s="62" t="s">
        <v>170</v>
      </c>
      <c r="G50" s="62" t="s">
        <v>292</v>
      </c>
      <c r="H50" s="63" t="s">
        <v>32</v>
      </c>
      <c r="I50" s="64">
        <v>0</v>
      </c>
      <c r="J50" s="62" t="s">
        <v>33</v>
      </c>
      <c r="K50" s="62" t="s">
        <v>690</v>
      </c>
      <c r="L50" s="62" t="s">
        <v>515</v>
      </c>
      <c r="M50" s="62" t="s">
        <v>690</v>
      </c>
      <c r="N50" s="62" t="s">
        <v>35</v>
      </c>
      <c r="O50" s="62" t="s">
        <v>85</v>
      </c>
      <c r="P50" s="62" t="s">
        <v>36</v>
      </c>
      <c r="Q50" s="63">
        <v>796</v>
      </c>
      <c r="R50" s="63" t="s">
        <v>99</v>
      </c>
      <c r="S50" s="62">
        <v>2</v>
      </c>
      <c r="T50" s="65">
        <v>579.16999999999996</v>
      </c>
      <c r="U50" s="65">
        <v>1158.3399999999999</v>
      </c>
      <c r="V50" s="66">
        <v>1297.3407999999999</v>
      </c>
      <c r="W50" s="67"/>
      <c r="X50" s="63">
        <v>2017</v>
      </c>
      <c r="Y50" s="68" t="s">
        <v>688</v>
      </c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 spans="1:39" ht="187.5" customHeight="1" x14ac:dyDescent="0.25">
      <c r="B51" s="20" t="s">
        <v>420</v>
      </c>
      <c r="C51" s="1" t="s">
        <v>27</v>
      </c>
      <c r="D51" s="1" t="s">
        <v>171</v>
      </c>
      <c r="E51" s="1" t="s">
        <v>141</v>
      </c>
      <c r="F51" s="1" t="s">
        <v>172</v>
      </c>
      <c r="G51" s="1" t="s">
        <v>293</v>
      </c>
      <c r="H51" s="3" t="s">
        <v>32</v>
      </c>
      <c r="I51" s="21">
        <v>0</v>
      </c>
      <c r="J51" s="1" t="s">
        <v>33</v>
      </c>
      <c r="K51" s="1" t="s">
        <v>40</v>
      </c>
      <c r="L51" s="1" t="s">
        <v>515</v>
      </c>
      <c r="M51" s="1" t="s">
        <v>40</v>
      </c>
      <c r="N51" s="1" t="s">
        <v>35</v>
      </c>
      <c r="O51" s="1" t="s">
        <v>85</v>
      </c>
      <c r="P51" s="1" t="s">
        <v>36</v>
      </c>
      <c r="Q51" s="3">
        <v>796</v>
      </c>
      <c r="R51" s="3" t="s">
        <v>99</v>
      </c>
      <c r="S51" s="1">
        <v>1</v>
      </c>
      <c r="T51" s="4">
        <v>5095.33</v>
      </c>
      <c r="U51" s="49">
        <v>0</v>
      </c>
      <c r="V51" s="50">
        <f t="shared" si="2"/>
        <v>0</v>
      </c>
      <c r="W51" s="6"/>
      <c r="X51" s="3">
        <v>2017</v>
      </c>
      <c r="Y51" s="7"/>
    </row>
    <row r="52" spans="1:39" ht="185.25" customHeight="1" x14ac:dyDescent="0.25">
      <c r="A52" s="47"/>
      <c r="B52" s="61" t="s">
        <v>624</v>
      </c>
      <c r="C52" s="62" t="s">
        <v>27</v>
      </c>
      <c r="D52" s="62" t="s">
        <v>171</v>
      </c>
      <c r="E52" s="62" t="s">
        <v>141</v>
      </c>
      <c r="F52" s="62" t="s">
        <v>172</v>
      </c>
      <c r="G52" s="62" t="s">
        <v>293</v>
      </c>
      <c r="H52" s="63" t="s">
        <v>32</v>
      </c>
      <c r="I52" s="64">
        <v>0</v>
      </c>
      <c r="J52" s="62" t="s">
        <v>33</v>
      </c>
      <c r="K52" s="62" t="s">
        <v>690</v>
      </c>
      <c r="L52" s="62" t="s">
        <v>515</v>
      </c>
      <c r="M52" s="62" t="s">
        <v>690</v>
      </c>
      <c r="N52" s="62" t="s">
        <v>35</v>
      </c>
      <c r="O52" s="62" t="s">
        <v>85</v>
      </c>
      <c r="P52" s="62" t="s">
        <v>36</v>
      </c>
      <c r="Q52" s="63">
        <v>796</v>
      </c>
      <c r="R52" s="63" t="s">
        <v>99</v>
      </c>
      <c r="S52" s="62">
        <v>1</v>
      </c>
      <c r="T52" s="65">
        <v>5095.33</v>
      </c>
      <c r="U52" s="65">
        <v>5095.33</v>
      </c>
      <c r="V52" s="66">
        <v>5706.7696000000005</v>
      </c>
      <c r="W52" s="67"/>
      <c r="X52" s="63">
        <v>2017</v>
      </c>
      <c r="Y52" s="68" t="s">
        <v>688</v>
      </c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</row>
    <row r="53" spans="1:39" ht="131.25" x14ac:dyDescent="0.25">
      <c r="B53" s="20" t="s">
        <v>421</v>
      </c>
      <c r="C53" s="1" t="s">
        <v>27</v>
      </c>
      <c r="D53" s="1" t="s">
        <v>173</v>
      </c>
      <c r="E53" s="1" t="s">
        <v>174</v>
      </c>
      <c r="F53" s="1" t="s">
        <v>175</v>
      </c>
      <c r="G53" s="1" t="s">
        <v>176</v>
      </c>
      <c r="H53" s="3" t="s">
        <v>32</v>
      </c>
      <c r="I53" s="21">
        <v>0</v>
      </c>
      <c r="J53" s="1" t="s">
        <v>33</v>
      </c>
      <c r="K53" s="1" t="s">
        <v>40</v>
      </c>
      <c r="L53" s="1" t="s">
        <v>515</v>
      </c>
      <c r="M53" s="1" t="s">
        <v>40</v>
      </c>
      <c r="N53" s="1" t="s">
        <v>35</v>
      </c>
      <c r="O53" s="1" t="s">
        <v>85</v>
      </c>
      <c r="P53" s="1" t="s">
        <v>36</v>
      </c>
      <c r="Q53" s="3">
        <v>796</v>
      </c>
      <c r="R53" s="3" t="s">
        <v>99</v>
      </c>
      <c r="S53" s="1">
        <v>49</v>
      </c>
      <c r="T53" s="4">
        <v>383.11</v>
      </c>
      <c r="U53" s="49">
        <v>0</v>
      </c>
      <c r="V53" s="50">
        <f t="shared" si="2"/>
        <v>0</v>
      </c>
      <c r="W53" s="6"/>
      <c r="X53" s="3">
        <v>2017</v>
      </c>
      <c r="Y53" s="7"/>
    </row>
    <row r="54" spans="1:39" ht="131.25" x14ac:dyDescent="0.25">
      <c r="A54" s="47"/>
      <c r="B54" s="61" t="s">
        <v>625</v>
      </c>
      <c r="C54" s="62" t="s">
        <v>27</v>
      </c>
      <c r="D54" s="62" t="s">
        <v>173</v>
      </c>
      <c r="E54" s="62" t="s">
        <v>174</v>
      </c>
      <c r="F54" s="62" t="s">
        <v>175</v>
      </c>
      <c r="G54" s="62" t="s">
        <v>176</v>
      </c>
      <c r="H54" s="63" t="s">
        <v>32</v>
      </c>
      <c r="I54" s="64">
        <v>0</v>
      </c>
      <c r="J54" s="62" t="s">
        <v>33</v>
      </c>
      <c r="K54" s="62" t="s">
        <v>690</v>
      </c>
      <c r="L54" s="62" t="s">
        <v>515</v>
      </c>
      <c r="M54" s="62" t="s">
        <v>690</v>
      </c>
      <c r="N54" s="62" t="s">
        <v>35</v>
      </c>
      <c r="O54" s="62" t="s">
        <v>85</v>
      </c>
      <c r="P54" s="62" t="s">
        <v>36</v>
      </c>
      <c r="Q54" s="63">
        <v>796</v>
      </c>
      <c r="R54" s="63" t="s">
        <v>99</v>
      </c>
      <c r="S54" s="62">
        <v>49</v>
      </c>
      <c r="T54" s="65">
        <v>383.11</v>
      </c>
      <c r="U54" s="65">
        <v>18772.39</v>
      </c>
      <c r="V54" s="66">
        <v>21025.076800000003</v>
      </c>
      <c r="W54" s="67"/>
      <c r="X54" s="63">
        <v>2017</v>
      </c>
      <c r="Y54" s="68" t="s">
        <v>688</v>
      </c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</row>
    <row r="55" spans="1:39" ht="131.25" x14ac:dyDescent="0.25">
      <c r="B55" s="20" t="s">
        <v>422</v>
      </c>
      <c r="C55" s="1" t="s">
        <v>27</v>
      </c>
      <c r="D55" s="1" t="s">
        <v>173</v>
      </c>
      <c r="E55" s="1" t="s">
        <v>174</v>
      </c>
      <c r="F55" s="1" t="s">
        <v>175</v>
      </c>
      <c r="G55" s="1" t="s">
        <v>177</v>
      </c>
      <c r="H55" s="3" t="s">
        <v>32</v>
      </c>
      <c r="I55" s="21">
        <v>0</v>
      </c>
      <c r="J55" s="1" t="s">
        <v>33</v>
      </c>
      <c r="K55" s="1" t="s">
        <v>40</v>
      </c>
      <c r="L55" s="1" t="s">
        <v>515</v>
      </c>
      <c r="M55" s="1" t="s">
        <v>40</v>
      </c>
      <c r="N55" s="1" t="s">
        <v>35</v>
      </c>
      <c r="O55" s="1" t="s">
        <v>85</v>
      </c>
      <c r="P55" s="1" t="s">
        <v>36</v>
      </c>
      <c r="Q55" s="3">
        <v>796</v>
      </c>
      <c r="R55" s="3" t="s">
        <v>99</v>
      </c>
      <c r="S55" s="1">
        <v>49</v>
      </c>
      <c r="T55" s="4">
        <v>414.29</v>
      </c>
      <c r="U55" s="49">
        <v>0</v>
      </c>
      <c r="V55" s="50">
        <f t="shared" si="2"/>
        <v>0</v>
      </c>
      <c r="W55" s="6"/>
      <c r="X55" s="3">
        <v>2017</v>
      </c>
      <c r="Y55" s="7"/>
    </row>
    <row r="56" spans="1:39" ht="131.25" x14ac:dyDescent="0.25">
      <c r="A56" s="47"/>
      <c r="B56" s="61" t="s">
        <v>626</v>
      </c>
      <c r="C56" s="62" t="s">
        <v>27</v>
      </c>
      <c r="D56" s="62" t="s">
        <v>173</v>
      </c>
      <c r="E56" s="62" t="s">
        <v>174</v>
      </c>
      <c r="F56" s="62" t="s">
        <v>175</v>
      </c>
      <c r="G56" s="62" t="s">
        <v>177</v>
      </c>
      <c r="H56" s="63" t="s">
        <v>32</v>
      </c>
      <c r="I56" s="64">
        <v>0</v>
      </c>
      <c r="J56" s="62" t="s">
        <v>33</v>
      </c>
      <c r="K56" s="62" t="s">
        <v>690</v>
      </c>
      <c r="L56" s="62" t="s">
        <v>515</v>
      </c>
      <c r="M56" s="62" t="s">
        <v>690</v>
      </c>
      <c r="N56" s="62" t="s">
        <v>35</v>
      </c>
      <c r="O56" s="62" t="s">
        <v>85</v>
      </c>
      <c r="P56" s="62" t="s">
        <v>36</v>
      </c>
      <c r="Q56" s="63">
        <v>796</v>
      </c>
      <c r="R56" s="63" t="s">
        <v>99</v>
      </c>
      <c r="S56" s="62">
        <v>49</v>
      </c>
      <c r="T56" s="65">
        <v>414.29</v>
      </c>
      <c r="U56" s="65">
        <v>20300.210000000003</v>
      </c>
      <c r="V56" s="66">
        <v>22736.235200000006</v>
      </c>
      <c r="W56" s="67"/>
      <c r="X56" s="63">
        <v>2017</v>
      </c>
      <c r="Y56" s="68" t="s">
        <v>688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</row>
    <row r="57" spans="1:39" ht="129" customHeight="1" x14ac:dyDescent="0.25">
      <c r="B57" s="20" t="s">
        <v>423</v>
      </c>
      <c r="C57" s="1" t="s">
        <v>27</v>
      </c>
      <c r="D57" s="1" t="s">
        <v>178</v>
      </c>
      <c r="E57" s="1" t="s">
        <v>153</v>
      </c>
      <c r="F57" s="1" t="s">
        <v>179</v>
      </c>
      <c r="G57" s="1"/>
      <c r="H57" s="3" t="s">
        <v>32</v>
      </c>
      <c r="I57" s="21">
        <v>0</v>
      </c>
      <c r="J57" s="1" t="s">
        <v>33</v>
      </c>
      <c r="K57" s="1" t="s">
        <v>40</v>
      </c>
      <c r="L57" s="1" t="s">
        <v>515</v>
      </c>
      <c r="M57" s="1" t="s">
        <v>40</v>
      </c>
      <c r="N57" s="1" t="s">
        <v>35</v>
      </c>
      <c r="O57" s="1" t="s">
        <v>85</v>
      </c>
      <c r="P57" s="1" t="s">
        <v>36</v>
      </c>
      <c r="Q57" s="3">
        <v>5111</v>
      </c>
      <c r="R57" s="3" t="s">
        <v>269</v>
      </c>
      <c r="S57" s="1">
        <v>200</v>
      </c>
      <c r="T57" s="4">
        <v>1634.4</v>
      </c>
      <c r="U57" s="4">
        <v>0</v>
      </c>
      <c r="V57" s="5">
        <f t="shared" si="2"/>
        <v>0</v>
      </c>
      <c r="W57" s="6"/>
      <c r="X57" s="3">
        <v>2017</v>
      </c>
      <c r="Y57" s="7"/>
    </row>
    <row r="58" spans="1:39" ht="131.25" hidden="1" x14ac:dyDescent="0.25">
      <c r="B58" s="20" t="s">
        <v>539</v>
      </c>
      <c r="C58" s="1" t="s">
        <v>27</v>
      </c>
      <c r="D58" s="1" t="s">
        <v>178</v>
      </c>
      <c r="E58" s="1" t="s">
        <v>153</v>
      </c>
      <c r="F58" s="1" t="s">
        <v>179</v>
      </c>
      <c r="G58" s="1"/>
      <c r="H58" s="3" t="s">
        <v>32</v>
      </c>
      <c r="I58" s="21">
        <v>0</v>
      </c>
      <c r="J58" s="1" t="s">
        <v>33</v>
      </c>
      <c r="K58" s="1" t="s">
        <v>40</v>
      </c>
      <c r="L58" s="1" t="s">
        <v>515</v>
      </c>
      <c r="M58" s="1" t="s">
        <v>40</v>
      </c>
      <c r="N58" s="1" t="s">
        <v>35</v>
      </c>
      <c r="O58" s="1" t="s">
        <v>85</v>
      </c>
      <c r="P58" s="1" t="s">
        <v>36</v>
      </c>
      <c r="Q58" s="3">
        <v>5111</v>
      </c>
      <c r="R58" s="3" t="s">
        <v>269</v>
      </c>
      <c r="S58" s="1">
        <v>200</v>
      </c>
      <c r="T58" s="4">
        <v>950</v>
      </c>
      <c r="U58" s="49">
        <v>0</v>
      </c>
      <c r="V58" s="50">
        <f t="shared" si="2"/>
        <v>0</v>
      </c>
      <c r="W58" s="6"/>
      <c r="X58" s="3">
        <v>2017</v>
      </c>
      <c r="Y58" s="7" t="s">
        <v>538</v>
      </c>
    </row>
    <row r="59" spans="1:39" ht="131.25" x14ac:dyDescent="0.25">
      <c r="A59" s="47"/>
      <c r="B59" s="61" t="s">
        <v>610</v>
      </c>
      <c r="C59" s="62" t="s">
        <v>27</v>
      </c>
      <c r="D59" s="62" t="s">
        <v>178</v>
      </c>
      <c r="E59" s="62" t="s">
        <v>153</v>
      </c>
      <c r="F59" s="62" t="s">
        <v>179</v>
      </c>
      <c r="G59" s="62"/>
      <c r="H59" s="63" t="s">
        <v>32</v>
      </c>
      <c r="I59" s="64">
        <v>0</v>
      </c>
      <c r="J59" s="62" t="s">
        <v>33</v>
      </c>
      <c r="K59" s="62" t="s">
        <v>690</v>
      </c>
      <c r="L59" s="62" t="s">
        <v>515</v>
      </c>
      <c r="M59" s="62" t="s">
        <v>690</v>
      </c>
      <c r="N59" s="62" t="s">
        <v>35</v>
      </c>
      <c r="O59" s="62" t="s">
        <v>85</v>
      </c>
      <c r="P59" s="62" t="s">
        <v>36</v>
      </c>
      <c r="Q59" s="63">
        <v>5111</v>
      </c>
      <c r="R59" s="63" t="s">
        <v>269</v>
      </c>
      <c r="S59" s="62">
        <v>200</v>
      </c>
      <c r="T59" s="65">
        <v>950</v>
      </c>
      <c r="U59" s="65">
        <v>190000</v>
      </c>
      <c r="V59" s="66">
        <v>212800.00000000003</v>
      </c>
      <c r="W59" s="67"/>
      <c r="X59" s="63">
        <v>2017</v>
      </c>
      <c r="Y59" s="68" t="s">
        <v>688</v>
      </c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</row>
    <row r="60" spans="1:39" ht="131.25" x14ac:dyDescent="0.25">
      <c r="B60" s="20" t="s">
        <v>424</v>
      </c>
      <c r="C60" s="1" t="s">
        <v>27</v>
      </c>
      <c r="D60" s="1" t="s">
        <v>180</v>
      </c>
      <c r="E60" s="1" t="s">
        <v>181</v>
      </c>
      <c r="F60" s="1" t="s">
        <v>182</v>
      </c>
      <c r="G60" s="1" t="s">
        <v>294</v>
      </c>
      <c r="H60" s="3" t="s">
        <v>32</v>
      </c>
      <c r="I60" s="21">
        <v>0</v>
      </c>
      <c r="J60" s="1" t="s">
        <v>33</v>
      </c>
      <c r="K60" s="1" t="s">
        <v>40</v>
      </c>
      <c r="L60" s="1" t="s">
        <v>515</v>
      </c>
      <c r="M60" s="1" t="s">
        <v>40</v>
      </c>
      <c r="N60" s="1" t="s">
        <v>35</v>
      </c>
      <c r="O60" s="1" t="s">
        <v>85</v>
      </c>
      <c r="P60" s="1" t="s">
        <v>36</v>
      </c>
      <c r="Q60" s="3">
        <v>796</v>
      </c>
      <c r="R60" s="3" t="s">
        <v>99</v>
      </c>
      <c r="S60" s="1">
        <v>19</v>
      </c>
      <c r="T60" s="4">
        <v>73.36</v>
      </c>
      <c r="U60" s="49">
        <v>0</v>
      </c>
      <c r="V60" s="50">
        <f t="shared" si="2"/>
        <v>0</v>
      </c>
      <c r="W60" s="6"/>
      <c r="X60" s="3">
        <v>2017</v>
      </c>
      <c r="Y60" s="7"/>
    </row>
    <row r="61" spans="1:39" ht="131.25" x14ac:dyDescent="0.25">
      <c r="A61" s="47"/>
      <c r="B61" s="61" t="s">
        <v>611</v>
      </c>
      <c r="C61" s="62" t="s">
        <v>27</v>
      </c>
      <c r="D61" s="62" t="s">
        <v>180</v>
      </c>
      <c r="E61" s="62" t="s">
        <v>181</v>
      </c>
      <c r="F61" s="62" t="s">
        <v>182</v>
      </c>
      <c r="G61" s="62" t="s">
        <v>294</v>
      </c>
      <c r="H61" s="63" t="s">
        <v>32</v>
      </c>
      <c r="I61" s="64">
        <v>0</v>
      </c>
      <c r="J61" s="62" t="s">
        <v>33</v>
      </c>
      <c r="K61" s="62" t="s">
        <v>690</v>
      </c>
      <c r="L61" s="62" t="s">
        <v>515</v>
      </c>
      <c r="M61" s="62" t="s">
        <v>690</v>
      </c>
      <c r="N61" s="62" t="s">
        <v>35</v>
      </c>
      <c r="O61" s="62" t="s">
        <v>85</v>
      </c>
      <c r="P61" s="62" t="s">
        <v>36</v>
      </c>
      <c r="Q61" s="63">
        <v>796</v>
      </c>
      <c r="R61" s="63" t="s">
        <v>99</v>
      </c>
      <c r="S61" s="62">
        <v>19</v>
      </c>
      <c r="T61" s="65">
        <v>73.36</v>
      </c>
      <c r="U61" s="65">
        <v>1393.84</v>
      </c>
      <c r="V61" s="66">
        <v>1561.1008000000002</v>
      </c>
      <c r="W61" s="67"/>
      <c r="X61" s="63">
        <v>2017</v>
      </c>
      <c r="Y61" s="68" t="s">
        <v>688</v>
      </c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</row>
    <row r="62" spans="1:39" ht="131.25" x14ac:dyDescent="0.25">
      <c r="B62" s="20" t="s">
        <v>425</v>
      </c>
      <c r="C62" s="1" t="s">
        <v>27</v>
      </c>
      <c r="D62" s="1" t="s">
        <v>183</v>
      </c>
      <c r="E62" s="1" t="s">
        <v>142</v>
      </c>
      <c r="F62" s="1" t="s">
        <v>184</v>
      </c>
      <c r="G62" s="1" t="s">
        <v>185</v>
      </c>
      <c r="H62" s="3" t="s">
        <v>32</v>
      </c>
      <c r="I62" s="21">
        <v>0</v>
      </c>
      <c r="J62" s="1" t="s">
        <v>33</v>
      </c>
      <c r="K62" s="1" t="s">
        <v>40</v>
      </c>
      <c r="L62" s="1" t="s">
        <v>515</v>
      </c>
      <c r="M62" s="1" t="s">
        <v>40</v>
      </c>
      <c r="N62" s="1" t="s">
        <v>35</v>
      </c>
      <c r="O62" s="1" t="s">
        <v>85</v>
      </c>
      <c r="P62" s="1" t="s">
        <v>36</v>
      </c>
      <c r="Q62" s="3">
        <v>796</v>
      </c>
      <c r="R62" s="3" t="s">
        <v>99</v>
      </c>
      <c r="S62" s="1">
        <v>20</v>
      </c>
      <c r="T62" s="4">
        <v>103.18</v>
      </c>
      <c r="U62" s="49">
        <v>0</v>
      </c>
      <c r="V62" s="50">
        <f t="shared" si="2"/>
        <v>0</v>
      </c>
      <c r="W62" s="6"/>
      <c r="X62" s="3">
        <v>2017</v>
      </c>
      <c r="Y62" s="7"/>
    </row>
    <row r="63" spans="1:39" ht="131.25" x14ac:dyDescent="0.25">
      <c r="A63" s="47"/>
      <c r="B63" s="61" t="s">
        <v>627</v>
      </c>
      <c r="C63" s="62" t="s">
        <v>27</v>
      </c>
      <c r="D63" s="62" t="s">
        <v>183</v>
      </c>
      <c r="E63" s="62" t="s">
        <v>142</v>
      </c>
      <c r="F63" s="62" t="s">
        <v>184</v>
      </c>
      <c r="G63" s="62" t="s">
        <v>185</v>
      </c>
      <c r="H63" s="63" t="s">
        <v>32</v>
      </c>
      <c r="I63" s="64">
        <v>0</v>
      </c>
      <c r="J63" s="62" t="s">
        <v>33</v>
      </c>
      <c r="K63" s="62" t="s">
        <v>690</v>
      </c>
      <c r="L63" s="62" t="s">
        <v>515</v>
      </c>
      <c r="M63" s="62" t="s">
        <v>690</v>
      </c>
      <c r="N63" s="62" t="s">
        <v>35</v>
      </c>
      <c r="O63" s="62" t="s">
        <v>85</v>
      </c>
      <c r="P63" s="62" t="s">
        <v>36</v>
      </c>
      <c r="Q63" s="63">
        <v>796</v>
      </c>
      <c r="R63" s="63" t="s">
        <v>99</v>
      </c>
      <c r="S63" s="62">
        <v>20</v>
      </c>
      <c r="T63" s="65">
        <v>103.18</v>
      </c>
      <c r="U63" s="65">
        <f>T63*S63</f>
        <v>2063.6000000000004</v>
      </c>
      <c r="V63" s="66">
        <f>U63*1.12</f>
        <v>2311.2320000000004</v>
      </c>
      <c r="W63" s="67"/>
      <c r="X63" s="63">
        <v>2017</v>
      </c>
      <c r="Y63" s="68" t="s">
        <v>688</v>
      </c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</row>
    <row r="64" spans="1:39" ht="131.25" x14ac:dyDescent="0.25">
      <c r="B64" s="20" t="s">
        <v>426</v>
      </c>
      <c r="C64" s="1" t="s">
        <v>27</v>
      </c>
      <c r="D64" s="1" t="s">
        <v>186</v>
      </c>
      <c r="E64" s="1" t="s">
        <v>187</v>
      </c>
      <c r="F64" s="1" t="s">
        <v>188</v>
      </c>
      <c r="G64" s="1" t="s">
        <v>189</v>
      </c>
      <c r="H64" s="3" t="s">
        <v>32</v>
      </c>
      <c r="I64" s="21">
        <v>0</v>
      </c>
      <c r="J64" s="1" t="s">
        <v>33</v>
      </c>
      <c r="K64" s="1" t="s">
        <v>40</v>
      </c>
      <c r="L64" s="1" t="s">
        <v>515</v>
      </c>
      <c r="M64" s="1" t="s">
        <v>40</v>
      </c>
      <c r="N64" s="1" t="s">
        <v>35</v>
      </c>
      <c r="O64" s="1" t="s">
        <v>85</v>
      </c>
      <c r="P64" s="1" t="s">
        <v>36</v>
      </c>
      <c r="Q64" s="3">
        <v>704</v>
      </c>
      <c r="R64" s="3" t="s">
        <v>270</v>
      </c>
      <c r="S64" s="1">
        <v>5</v>
      </c>
      <c r="T64" s="4">
        <v>255.59</v>
      </c>
      <c r="U64" s="4">
        <v>0</v>
      </c>
      <c r="V64" s="5">
        <f t="shared" si="2"/>
        <v>0</v>
      </c>
      <c r="W64" s="6"/>
      <c r="X64" s="3">
        <v>2017</v>
      </c>
      <c r="Y64" s="7"/>
    </row>
    <row r="65" spans="1:39" ht="131.25" x14ac:dyDescent="0.25">
      <c r="A65" s="47"/>
      <c r="B65" s="61" t="s">
        <v>628</v>
      </c>
      <c r="C65" s="62" t="s">
        <v>27</v>
      </c>
      <c r="D65" s="62" t="s">
        <v>186</v>
      </c>
      <c r="E65" s="62" t="s">
        <v>187</v>
      </c>
      <c r="F65" s="62" t="s">
        <v>188</v>
      </c>
      <c r="G65" s="62" t="s">
        <v>189</v>
      </c>
      <c r="H65" s="63" t="s">
        <v>32</v>
      </c>
      <c r="I65" s="64">
        <v>0</v>
      </c>
      <c r="J65" s="62" t="s">
        <v>33</v>
      </c>
      <c r="K65" s="62" t="s">
        <v>690</v>
      </c>
      <c r="L65" s="62" t="s">
        <v>515</v>
      </c>
      <c r="M65" s="62" t="s">
        <v>690</v>
      </c>
      <c r="N65" s="62" t="s">
        <v>35</v>
      </c>
      <c r="O65" s="62" t="s">
        <v>85</v>
      </c>
      <c r="P65" s="62" t="s">
        <v>36</v>
      </c>
      <c r="Q65" s="63">
        <v>704</v>
      </c>
      <c r="R65" s="63" t="s">
        <v>270</v>
      </c>
      <c r="S65" s="62">
        <v>5</v>
      </c>
      <c r="T65" s="65">
        <v>255.59</v>
      </c>
      <c r="U65" s="65">
        <v>1277.95</v>
      </c>
      <c r="V65" s="66">
        <v>1431.3040000000001</v>
      </c>
      <c r="W65" s="67"/>
      <c r="X65" s="63">
        <v>2017</v>
      </c>
      <c r="Y65" s="68" t="s">
        <v>688</v>
      </c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</row>
    <row r="66" spans="1:39" ht="131.25" x14ac:dyDescent="0.25">
      <c r="B66" s="20" t="s">
        <v>427</v>
      </c>
      <c r="C66" s="1" t="s">
        <v>27</v>
      </c>
      <c r="D66" s="1" t="s">
        <v>190</v>
      </c>
      <c r="E66" s="1" t="s">
        <v>187</v>
      </c>
      <c r="F66" s="1" t="s">
        <v>191</v>
      </c>
      <c r="G66" s="1"/>
      <c r="H66" s="3" t="s">
        <v>32</v>
      </c>
      <c r="I66" s="21">
        <v>0</v>
      </c>
      <c r="J66" s="1" t="s">
        <v>33</v>
      </c>
      <c r="K66" s="1" t="s">
        <v>40</v>
      </c>
      <c r="L66" s="1" t="s">
        <v>515</v>
      </c>
      <c r="M66" s="1" t="s">
        <v>40</v>
      </c>
      <c r="N66" s="1" t="s">
        <v>35</v>
      </c>
      <c r="O66" s="1" t="s">
        <v>85</v>
      </c>
      <c r="P66" s="1" t="s">
        <v>36</v>
      </c>
      <c r="Q66" s="3">
        <v>796</v>
      </c>
      <c r="R66" s="3" t="s">
        <v>99</v>
      </c>
      <c r="S66" s="1">
        <v>2</v>
      </c>
      <c r="T66" s="4">
        <v>103.12</v>
      </c>
      <c r="U66" s="4">
        <v>0</v>
      </c>
      <c r="V66" s="5">
        <f t="shared" si="2"/>
        <v>0</v>
      </c>
      <c r="W66" s="6"/>
      <c r="X66" s="3">
        <v>2017</v>
      </c>
      <c r="Y66" s="7"/>
    </row>
    <row r="67" spans="1:39" ht="131.25" x14ac:dyDescent="0.25">
      <c r="A67" s="47"/>
      <c r="B67" s="61" t="s">
        <v>629</v>
      </c>
      <c r="C67" s="62" t="s">
        <v>27</v>
      </c>
      <c r="D67" s="62" t="s">
        <v>190</v>
      </c>
      <c r="E67" s="62" t="s">
        <v>187</v>
      </c>
      <c r="F67" s="62" t="s">
        <v>191</v>
      </c>
      <c r="G67" s="62"/>
      <c r="H67" s="63" t="s">
        <v>32</v>
      </c>
      <c r="I67" s="64">
        <v>0</v>
      </c>
      <c r="J67" s="62" t="s">
        <v>33</v>
      </c>
      <c r="K67" s="62" t="s">
        <v>690</v>
      </c>
      <c r="L67" s="62" t="s">
        <v>515</v>
      </c>
      <c r="M67" s="62" t="s">
        <v>690</v>
      </c>
      <c r="N67" s="62" t="s">
        <v>35</v>
      </c>
      <c r="O67" s="62" t="s">
        <v>85</v>
      </c>
      <c r="P67" s="62" t="s">
        <v>36</v>
      </c>
      <c r="Q67" s="63">
        <v>796</v>
      </c>
      <c r="R67" s="63" t="s">
        <v>99</v>
      </c>
      <c r="S67" s="62">
        <v>2</v>
      </c>
      <c r="T67" s="65">
        <v>103.12</v>
      </c>
      <c r="U67" s="65">
        <v>206.24</v>
      </c>
      <c r="V67" s="66">
        <v>230.98880000000003</v>
      </c>
      <c r="W67" s="67"/>
      <c r="X67" s="63">
        <v>2017</v>
      </c>
      <c r="Y67" s="68" t="s">
        <v>688</v>
      </c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</row>
    <row r="68" spans="1:39" ht="131.25" x14ac:dyDescent="0.25">
      <c r="B68" s="20" t="s">
        <v>428</v>
      </c>
      <c r="C68" s="1" t="s">
        <v>27</v>
      </c>
      <c r="D68" s="1" t="s">
        <v>192</v>
      </c>
      <c r="E68" s="1" t="s">
        <v>187</v>
      </c>
      <c r="F68" s="1" t="s">
        <v>193</v>
      </c>
      <c r="G68" s="1"/>
      <c r="H68" s="3" t="s">
        <v>32</v>
      </c>
      <c r="I68" s="21">
        <v>0</v>
      </c>
      <c r="J68" s="1" t="s">
        <v>33</v>
      </c>
      <c r="K68" s="1" t="s">
        <v>40</v>
      </c>
      <c r="L68" s="1" t="s">
        <v>515</v>
      </c>
      <c r="M68" s="1" t="s">
        <v>40</v>
      </c>
      <c r="N68" s="1" t="s">
        <v>35</v>
      </c>
      <c r="O68" s="1" t="s">
        <v>85</v>
      </c>
      <c r="P68" s="1" t="s">
        <v>36</v>
      </c>
      <c r="Q68" s="3">
        <v>796</v>
      </c>
      <c r="R68" s="3" t="s">
        <v>99</v>
      </c>
      <c r="S68" s="1">
        <v>6</v>
      </c>
      <c r="T68" s="4">
        <v>155.09</v>
      </c>
      <c r="U68" s="4">
        <v>0</v>
      </c>
      <c r="V68" s="5">
        <f t="shared" si="2"/>
        <v>0</v>
      </c>
      <c r="W68" s="6"/>
      <c r="X68" s="3">
        <v>2017</v>
      </c>
      <c r="Y68" s="7"/>
    </row>
    <row r="69" spans="1:39" ht="131.25" x14ac:dyDescent="0.25">
      <c r="A69" s="47"/>
      <c r="B69" s="61" t="s">
        <v>630</v>
      </c>
      <c r="C69" s="62" t="s">
        <v>27</v>
      </c>
      <c r="D69" s="62" t="s">
        <v>192</v>
      </c>
      <c r="E69" s="62" t="s">
        <v>187</v>
      </c>
      <c r="F69" s="62" t="s">
        <v>193</v>
      </c>
      <c r="G69" s="62"/>
      <c r="H69" s="63" t="s">
        <v>32</v>
      </c>
      <c r="I69" s="64">
        <v>0</v>
      </c>
      <c r="J69" s="62" t="s">
        <v>33</v>
      </c>
      <c r="K69" s="62" t="s">
        <v>690</v>
      </c>
      <c r="L69" s="62" t="s">
        <v>515</v>
      </c>
      <c r="M69" s="62" t="s">
        <v>690</v>
      </c>
      <c r="N69" s="62" t="s">
        <v>35</v>
      </c>
      <c r="O69" s="62" t="s">
        <v>85</v>
      </c>
      <c r="P69" s="62" t="s">
        <v>36</v>
      </c>
      <c r="Q69" s="63">
        <v>796</v>
      </c>
      <c r="R69" s="63" t="s">
        <v>99</v>
      </c>
      <c r="S69" s="62">
        <v>6</v>
      </c>
      <c r="T69" s="65">
        <v>155.09</v>
      </c>
      <c r="U69" s="65">
        <v>930.54</v>
      </c>
      <c r="V69" s="66">
        <v>1042.2048</v>
      </c>
      <c r="W69" s="67"/>
      <c r="X69" s="63">
        <v>2017</v>
      </c>
      <c r="Y69" s="68" t="s">
        <v>688</v>
      </c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</row>
    <row r="70" spans="1:39" ht="131.25" x14ac:dyDescent="0.25">
      <c r="B70" s="20" t="s">
        <v>429</v>
      </c>
      <c r="C70" s="1" t="s">
        <v>27</v>
      </c>
      <c r="D70" s="1" t="s">
        <v>194</v>
      </c>
      <c r="E70" s="1" t="s">
        <v>143</v>
      </c>
      <c r="F70" s="1" t="s">
        <v>195</v>
      </c>
      <c r="G70" s="1" t="s">
        <v>295</v>
      </c>
      <c r="H70" s="3" t="s">
        <v>32</v>
      </c>
      <c r="I70" s="21">
        <v>0</v>
      </c>
      <c r="J70" s="1" t="s">
        <v>33</v>
      </c>
      <c r="K70" s="1" t="s">
        <v>40</v>
      </c>
      <c r="L70" s="1" t="s">
        <v>515</v>
      </c>
      <c r="M70" s="1" t="s">
        <v>40</v>
      </c>
      <c r="N70" s="1" t="s">
        <v>35</v>
      </c>
      <c r="O70" s="1" t="s">
        <v>85</v>
      </c>
      <c r="P70" s="1" t="s">
        <v>36</v>
      </c>
      <c r="Q70" s="3">
        <v>796</v>
      </c>
      <c r="R70" s="3" t="s">
        <v>99</v>
      </c>
      <c r="S70" s="1">
        <v>100</v>
      </c>
      <c r="T70" s="4">
        <v>106.46</v>
      </c>
      <c r="U70" s="4">
        <v>0</v>
      </c>
      <c r="V70" s="5">
        <f t="shared" si="2"/>
        <v>0</v>
      </c>
      <c r="W70" s="6"/>
      <c r="X70" s="3">
        <v>2017</v>
      </c>
      <c r="Y70" s="7"/>
    </row>
    <row r="71" spans="1:39" ht="131.25" x14ac:dyDescent="0.25">
      <c r="A71" s="47"/>
      <c r="B71" s="61" t="s">
        <v>631</v>
      </c>
      <c r="C71" s="62" t="s">
        <v>27</v>
      </c>
      <c r="D71" s="62" t="s">
        <v>194</v>
      </c>
      <c r="E71" s="62" t="s">
        <v>143</v>
      </c>
      <c r="F71" s="62" t="s">
        <v>195</v>
      </c>
      <c r="G71" s="62" t="s">
        <v>295</v>
      </c>
      <c r="H71" s="63" t="s">
        <v>32</v>
      </c>
      <c r="I71" s="64">
        <v>0</v>
      </c>
      <c r="J71" s="62" t="s">
        <v>33</v>
      </c>
      <c r="K71" s="62" t="s">
        <v>690</v>
      </c>
      <c r="L71" s="62" t="s">
        <v>515</v>
      </c>
      <c r="M71" s="62" t="s">
        <v>690</v>
      </c>
      <c r="N71" s="62" t="s">
        <v>35</v>
      </c>
      <c r="O71" s="62" t="s">
        <v>85</v>
      </c>
      <c r="P71" s="62" t="s">
        <v>36</v>
      </c>
      <c r="Q71" s="63">
        <v>796</v>
      </c>
      <c r="R71" s="63" t="s">
        <v>99</v>
      </c>
      <c r="S71" s="62">
        <v>100</v>
      </c>
      <c r="T71" s="65">
        <v>106.46</v>
      </c>
      <c r="U71" s="65">
        <v>10646</v>
      </c>
      <c r="V71" s="66">
        <v>11923.52</v>
      </c>
      <c r="W71" s="67"/>
      <c r="X71" s="63">
        <v>2017</v>
      </c>
      <c r="Y71" s="68" t="s">
        <v>688</v>
      </c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</row>
    <row r="72" spans="1:39" ht="131.25" x14ac:dyDescent="0.25">
      <c r="B72" s="20" t="s">
        <v>430</v>
      </c>
      <c r="C72" s="1" t="s">
        <v>27</v>
      </c>
      <c r="D72" s="1" t="s">
        <v>196</v>
      </c>
      <c r="E72" s="1" t="s">
        <v>197</v>
      </c>
      <c r="F72" s="1" t="s">
        <v>198</v>
      </c>
      <c r="G72" s="1"/>
      <c r="H72" s="3" t="s">
        <v>32</v>
      </c>
      <c r="I72" s="21">
        <v>0</v>
      </c>
      <c r="J72" s="1" t="s">
        <v>33</v>
      </c>
      <c r="K72" s="1" t="s">
        <v>40</v>
      </c>
      <c r="L72" s="1" t="s">
        <v>515</v>
      </c>
      <c r="M72" s="1" t="s">
        <v>40</v>
      </c>
      <c r="N72" s="1" t="s">
        <v>35</v>
      </c>
      <c r="O72" s="1" t="s">
        <v>85</v>
      </c>
      <c r="P72" s="1" t="s">
        <v>36</v>
      </c>
      <c r="Q72" s="3">
        <v>796</v>
      </c>
      <c r="R72" s="3" t="s">
        <v>99</v>
      </c>
      <c r="S72" s="1">
        <v>10</v>
      </c>
      <c r="T72" s="4">
        <v>40.590000000000003</v>
      </c>
      <c r="U72" s="4">
        <v>0</v>
      </c>
      <c r="V72" s="5">
        <f t="shared" si="2"/>
        <v>0</v>
      </c>
      <c r="W72" s="6"/>
      <c r="X72" s="3">
        <v>2017</v>
      </c>
      <c r="Y72" s="7"/>
    </row>
    <row r="73" spans="1:39" ht="131.25" x14ac:dyDescent="0.25">
      <c r="A73" s="47"/>
      <c r="B73" s="61" t="s">
        <v>632</v>
      </c>
      <c r="C73" s="62" t="s">
        <v>27</v>
      </c>
      <c r="D73" s="62" t="s">
        <v>196</v>
      </c>
      <c r="E73" s="62" t="s">
        <v>197</v>
      </c>
      <c r="F73" s="62" t="s">
        <v>198</v>
      </c>
      <c r="G73" s="62"/>
      <c r="H73" s="63" t="s">
        <v>32</v>
      </c>
      <c r="I73" s="64">
        <v>0</v>
      </c>
      <c r="J73" s="62" t="s">
        <v>33</v>
      </c>
      <c r="K73" s="62" t="s">
        <v>690</v>
      </c>
      <c r="L73" s="62" t="s">
        <v>515</v>
      </c>
      <c r="M73" s="62" t="s">
        <v>690</v>
      </c>
      <c r="N73" s="62" t="s">
        <v>35</v>
      </c>
      <c r="O73" s="62" t="s">
        <v>85</v>
      </c>
      <c r="P73" s="62" t="s">
        <v>36</v>
      </c>
      <c r="Q73" s="63">
        <v>796</v>
      </c>
      <c r="R73" s="63" t="s">
        <v>99</v>
      </c>
      <c r="S73" s="62">
        <v>10</v>
      </c>
      <c r="T73" s="65">
        <v>40.590000000000003</v>
      </c>
      <c r="U73" s="65">
        <v>405.90000000000003</v>
      </c>
      <c r="V73" s="66">
        <v>454.60800000000006</v>
      </c>
      <c r="W73" s="67"/>
      <c r="X73" s="63">
        <v>2017</v>
      </c>
      <c r="Y73" s="68" t="s">
        <v>688</v>
      </c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</row>
    <row r="74" spans="1:39" ht="131.25" x14ac:dyDescent="0.25">
      <c r="B74" s="20" t="s">
        <v>431</v>
      </c>
      <c r="C74" s="1" t="s">
        <v>27</v>
      </c>
      <c r="D74" s="1" t="s">
        <v>199</v>
      </c>
      <c r="E74" s="1" t="s">
        <v>197</v>
      </c>
      <c r="F74" s="1" t="s">
        <v>200</v>
      </c>
      <c r="G74" s="1"/>
      <c r="H74" s="3" t="s">
        <v>32</v>
      </c>
      <c r="I74" s="21">
        <v>0</v>
      </c>
      <c r="J74" s="1" t="s">
        <v>33</v>
      </c>
      <c r="K74" s="1" t="s">
        <v>40</v>
      </c>
      <c r="L74" s="1" t="s">
        <v>515</v>
      </c>
      <c r="M74" s="1" t="s">
        <v>40</v>
      </c>
      <c r="N74" s="1" t="s">
        <v>35</v>
      </c>
      <c r="O74" s="1" t="s">
        <v>85</v>
      </c>
      <c r="P74" s="1" t="s">
        <v>36</v>
      </c>
      <c r="Q74" s="3">
        <v>796</v>
      </c>
      <c r="R74" s="3" t="s">
        <v>99</v>
      </c>
      <c r="S74" s="1">
        <v>11</v>
      </c>
      <c r="T74" s="4">
        <v>46.27</v>
      </c>
      <c r="U74" s="4">
        <v>0</v>
      </c>
      <c r="V74" s="5">
        <f t="shared" si="2"/>
        <v>0</v>
      </c>
      <c r="W74" s="6"/>
      <c r="X74" s="3">
        <v>2017</v>
      </c>
      <c r="Y74" s="7"/>
    </row>
    <row r="75" spans="1:39" ht="131.25" x14ac:dyDescent="0.25">
      <c r="A75" s="47"/>
      <c r="B75" s="61" t="s">
        <v>633</v>
      </c>
      <c r="C75" s="62" t="s">
        <v>27</v>
      </c>
      <c r="D75" s="62" t="s">
        <v>199</v>
      </c>
      <c r="E75" s="62" t="s">
        <v>197</v>
      </c>
      <c r="F75" s="62" t="s">
        <v>200</v>
      </c>
      <c r="G75" s="62"/>
      <c r="H75" s="63" t="s">
        <v>32</v>
      </c>
      <c r="I75" s="64">
        <v>0</v>
      </c>
      <c r="J75" s="62" t="s">
        <v>33</v>
      </c>
      <c r="K75" s="62" t="s">
        <v>690</v>
      </c>
      <c r="L75" s="62" t="s">
        <v>515</v>
      </c>
      <c r="M75" s="62" t="s">
        <v>690</v>
      </c>
      <c r="N75" s="62" t="s">
        <v>35</v>
      </c>
      <c r="O75" s="62" t="s">
        <v>85</v>
      </c>
      <c r="P75" s="62" t="s">
        <v>36</v>
      </c>
      <c r="Q75" s="63">
        <v>796</v>
      </c>
      <c r="R75" s="63" t="s">
        <v>99</v>
      </c>
      <c r="S75" s="62">
        <v>11</v>
      </c>
      <c r="T75" s="65">
        <v>46.27</v>
      </c>
      <c r="U75" s="65">
        <v>508.97</v>
      </c>
      <c r="V75" s="66">
        <v>570.04640000000006</v>
      </c>
      <c r="W75" s="67"/>
      <c r="X75" s="63">
        <v>2017</v>
      </c>
      <c r="Y75" s="68" t="s">
        <v>688</v>
      </c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</row>
    <row r="76" spans="1:39" ht="131.25" x14ac:dyDescent="0.25">
      <c r="B76" s="20" t="s">
        <v>432</v>
      </c>
      <c r="C76" s="1" t="s">
        <v>27</v>
      </c>
      <c r="D76" s="1" t="s">
        <v>208</v>
      </c>
      <c r="E76" s="1" t="s">
        <v>202</v>
      </c>
      <c r="F76" s="1" t="s">
        <v>209</v>
      </c>
      <c r="G76" s="1"/>
      <c r="H76" s="3" t="s">
        <v>32</v>
      </c>
      <c r="I76" s="21">
        <v>0</v>
      </c>
      <c r="J76" s="1" t="s">
        <v>33</v>
      </c>
      <c r="K76" s="1" t="s">
        <v>40</v>
      </c>
      <c r="L76" s="1" t="s">
        <v>515</v>
      </c>
      <c r="M76" s="1" t="s">
        <v>40</v>
      </c>
      <c r="N76" s="1" t="s">
        <v>35</v>
      </c>
      <c r="O76" s="1" t="s">
        <v>85</v>
      </c>
      <c r="P76" s="1" t="s">
        <v>36</v>
      </c>
      <c r="Q76" s="3">
        <v>796</v>
      </c>
      <c r="R76" s="3" t="s">
        <v>99</v>
      </c>
      <c r="S76" s="1">
        <v>20</v>
      </c>
      <c r="T76" s="4">
        <v>70.61</v>
      </c>
      <c r="U76" s="4">
        <v>0</v>
      </c>
      <c r="V76" s="5">
        <f t="shared" si="2"/>
        <v>0</v>
      </c>
      <c r="W76" s="6"/>
      <c r="X76" s="3">
        <v>2017</v>
      </c>
      <c r="Y76" s="7"/>
    </row>
    <row r="77" spans="1:39" ht="131.25" x14ac:dyDescent="0.25">
      <c r="A77" s="47"/>
      <c r="B77" s="61" t="s">
        <v>634</v>
      </c>
      <c r="C77" s="62" t="s">
        <v>27</v>
      </c>
      <c r="D77" s="62" t="s">
        <v>208</v>
      </c>
      <c r="E77" s="62" t="s">
        <v>202</v>
      </c>
      <c r="F77" s="62" t="s">
        <v>209</v>
      </c>
      <c r="G77" s="62"/>
      <c r="H77" s="63" t="s">
        <v>32</v>
      </c>
      <c r="I77" s="64">
        <v>0</v>
      </c>
      <c r="J77" s="62" t="s">
        <v>33</v>
      </c>
      <c r="K77" s="62" t="s">
        <v>690</v>
      </c>
      <c r="L77" s="62" t="s">
        <v>515</v>
      </c>
      <c r="M77" s="62" t="s">
        <v>690</v>
      </c>
      <c r="N77" s="62" t="s">
        <v>35</v>
      </c>
      <c r="O77" s="62" t="s">
        <v>85</v>
      </c>
      <c r="P77" s="62" t="s">
        <v>36</v>
      </c>
      <c r="Q77" s="63">
        <v>796</v>
      </c>
      <c r="R77" s="63" t="s">
        <v>99</v>
      </c>
      <c r="S77" s="62">
        <v>20</v>
      </c>
      <c r="T77" s="65">
        <v>70.61</v>
      </c>
      <c r="U77" s="65">
        <v>1412.2</v>
      </c>
      <c r="V77" s="66">
        <v>1581.6640000000002</v>
      </c>
      <c r="W77" s="67"/>
      <c r="X77" s="63">
        <v>2017</v>
      </c>
      <c r="Y77" s="68" t="s">
        <v>688</v>
      </c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1:39" ht="131.25" x14ac:dyDescent="0.25">
      <c r="B78" s="20" t="s">
        <v>433</v>
      </c>
      <c r="C78" s="1" t="s">
        <v>27</v>
      </c>
      <c r="D78" s="1" t="s">
        <v>201</v>
      </c>
      <c r="E78" s="1" t="s">
        <v>202</v>
      </c>
      <c r="F78" s="1" t="s">
        <v>203</v>
      </c>
      <c r="G78" s="1"/>
      <c r="H78" s="3" t="s">
        <v>32</v>
      </c>
      <c r="I78" s="21">
        <v>0</v>
      </c>
      <c r="J78" s="1" t="s">
        <v>33</v>
      </c>
      <c r="K78" s="1" t="s">
        <v>40</v>
      </c>
      <c r="L78" s="1" t="s">
        <v>515</v>
      </c>
      <c r="M78" s="1" t="s">
        <v>40</v>
      </c>
      <c r="N78" s="1" t="s">
        <v>35</v>
      </c>
      <c r="O78" s="1" t="s">
        <v>85</v>
      </c>
      <c r="P78" s="1" t="s">
        <v>36</v>
      </c>
      <c r="Q78" s="3">
        <v>796</v>
      </c>
      <c r="R78" s="3" t="s">
        <v>99</v>
      </c>
      <c r="S78" s="1">
        <v>10</v>
      </c>
      <c r="T78" s="4">
        <v>209.6</v>
      </c>
      <c r="U78" s="4">
        <v>0</v>
      </c>
      <c r="V78" s="5">
        <f t="shared" si="2"/>
        <v>0</v>
      </c>
      <c r="W78" s="6"/>
      <c r="X78" s="3">
        <v>2017</v>
      </c>
      <c r="Y78" s="7"/>
    </row>
    <row r="79" spans="1:39" ht="131.25" x14ac:dyDescent="0.25">
      <c r="A79" s="47"/>
      <c r="B79" s="61" t="s">
        <v>635</v>
      </c>
      <c r="C79" s="62" t="s">
        <v>27</v>
      </c>
      <c r="D79" s="62" t="s">
        <v>201</v>
      </c>
      <c r="E79" s="62" t="s">
        <v>202</v>
      </c>
      <c r="F79" s="62" t="s">
        <v>203</v>
      </c>
      <c r="G79" s="62"/>
      <c r="H79" s="63" t="s">
        <v>32</v>
      </c>
      <c r="I79" s="64">
        <v>0</v>
      </c>
      <c r="J79" s="62" t="s">
        <v>33</v>
      </c>
      <c r="K79" s="62" t="s">
        <v>690</v>
      </c>
      <c r="L79" s="62" t="s">
        <v>515</v>
      </c>
      <c r="M79" s="62" t="s">
        <v>690</v>
      </c>
      <c r="N79" s="62" t="s">
        <v>35</v>
      </c>
      <c r="O79" s="62" t="s">
        <v>85</v>
      </c>
      <c r="P79" s="62" t="s">
        <v>36</v>
      </c>
      <c r="Q79" s="63">
        <v>796</v>
      </c>
      <c r="R79" s="63" t="s">
        <v>99</v>
      </c>
      <c r="S79" s="62">
        <v>10</v>
      </c>
      <c r="T79" s="65">
        <v>209.6</v>
      </c>
      <c r="U79" s="65">
        <v>2096</v>
      </c>
      <c r="V79" s="66">
        <v>2347.5200000000004</v>
      </c>
      <c r="W79" s="67"/>
      <c r="X79" s="63">
        <v>2017</v>
      </c>
      <c r="Y79" s="68" t="s">
        <v>688</v>
      </c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</row>
    <row r="80" spans="1:39" ht="131.25" x14ac:dyDescent="0.25">
      <c r="B80" s="20" t="s">
        <v>434</v>
      </c>
      <c r="C80" s="1" t="s">
        <v>27</v>
      </c>
      <c r="D80" s="1" t="s">
        <v>204</v>
      </c>
      <c r="E80" s="1" t="s">
        <v>202</v>
      </c>
      <c r="F80" s="1" t="s">
        <v>205</v>
      </c>
      <c r="G80" s="1"/>
      <c r="H80" s="3" t="s">
        <v>32</v>
      </c>
      <c r="I80" s="21">
        <v>0</v>
      </c>
      <c r="J80" s="1" t="s">
        <v>33</v>
      </c>
      <c r="K80" s="1" t="s">
        <v>40</v>
      </c>
      <c r="L80" s="1" t="s">
        <v>515</v>
      </c>
      <c r="M80" s="1" t="s">
        <v>40</v>
      </c>
      <c r="N80" s="1" t="s">
        <v>35</v>
      </c>
      <c r="O80" s="1" t="s">
        <v>85</v>
      </c>
      <c r="P80" s="1" t="s">
        <v>36</v>
      </c>
      <c r="Q80" s="3">
        <v>796</v>
      </c>
      <c r="R80" s="3" t="s">
        <v>99</v>
      </c>
      <c r="S80" s="1">
        <v>10</v>
      </c>
      <c r="T80" s="4">
        <v>332.3</v>
      </c>
      <c r="U80" s="4">
        <v>0</v>
      </c>
      <c r="V80" s="5">
        <f t="shared" si="2"/>
        <v>0</v>
      </c>
      <c r="W80" s="6"/>
      <c r="X80" s="3">
        <v>2017</v>
      </c>
      <c r="Y80" s="7"/>
    </row>
    <row r="81" spans="1:39" ht="131.25" x14ac:dyDescent="0.25">
      <c r="A81" s="47"/>
      <c r="B81" s="61" t="s">
        <v>636</v>
      </c>
      <c r="C81" s="62" t="s">
        <v>27</v>
      </c>
      <c r="D81" s="62" t="s">
        <v>204</v>
      </c>
      <c r="E81" s="62" t="s">
        <v>202</v>
      </c>
      <c r="F81" s="62" t="s">
        <v>205</v>
      </c>
      <c r="G81" s="62"/>
      <c r="H81" s="63" t="s">
        <v>32</v>
      </c>
      <c r="I81" s="64">
        <v>0</v>
      </c>
      <c r="J81" s="62" t="s">
        <v>33</v>
      </c>
      <c r="K81" s="62" t="s">
        <v>690</v>
      </c>
      <c r="L81" s="62" t="s">
        <v>515</v>
      </c>
      <c r="M81" s="62" t="s">
        <v>690</v>
      </c>
      <c r="N81" s="62" t="s">
        <v>35</v>
      </c>
      <c r="O81" s="62" t="s">
        <v>85</v>
      </c>
      <c r="P81" s="62" t="s">
        <v>36</v>
      </c>
      <c r="Q81" s="63">
        <v>796</v>
      </c>
      <c r="R81" s="63" t="s">
        <v>99</v>
      </c>
      <c r="S81" s="62">
        <v>10</v>
      </c>
      <c r="T81" s="65">
        <v>332.3</v>
      </c>
      <c r="U81" s="65">
        <v>3323</v>
      </c>
      <c r="V81" s="66">
        <v>3721.76</v>
      </c>
      <c r="W81" s="67"/>
      <c r="X81" s="63">
        <v>2017</v>
      </c>
      <c r="Y81" s="68" t="s">
        <v>688</v>
      </c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</row>
    <row r="82" spans="1:39" ht="131.25" x14ac:dyDescent="0.25">
      <c r="B82" s="20" t="s">
        <v>435</v>
      </c>
      <c r="C82" s="1" t="s">
        <v>27</v>
      </c>
      <c r="D82" s="1" t="s">
        <v>206</v>
      </c>
      <c r="E82" s="1" t="s">
        <v>202</v>
      </c>
      <c r="F82" s="1" t="s">
        <v>207</v>
      </c>
      <c r="G82" s="1"/>
      <c r="H82" s="3" t="s">
        <v>32</v>
      </c>
      <c r="I82" s="21">
        <v>0</v>
      </c>
      <c r="J82" s="1" t="s">
        <v>33</v>
      </c>
      <c r="K82" s="1" t="s">
        <v>40</v>
      </c>
      <c r="L82" s="1" t="s">
        <v>515</v>
      </c>
      <c r="M82" s="1" t="s">
        <v>40</v>
      </c>
      <c r="N82" s="1" t="s">
        <v>35</v>
      </c>
      <c r="O82" s="1" t="s">
        <v>85</v>
      </c>
      <c r="P82" s="1" t="s">
        <v>36</v>
      </c>
      <c r="Q82" s="3">
        <v>796</v>
      </c>
      <c r="R82" s="3" t="s">
        <v>99</v>
      </c>
      <c r="S82" s="1">
        <v>20</v>
      </c>
      <c r="T82" s="4">
        <v>236.95</v>
      </c>
      <c r="U82" s="4">
        <v>0</v>
      </c>
      <c r="V82" s="5">
        <f t="shared" si="2"/>
        <v>0</v>
      </c>
      <c r="W82" s="6"/>
      <c r="X82" s="3">
        <v>2017</v>
      </c>
      <c r="Y82" s="7"/>
    </row>
    <row r="83" spans="1:39" ht="131.25" x14ac:dyDescent="0.25">
      <c r="A83" s="47"/>
      <c r="B83" s="61" t="s">
        <v>637</v>
      </c>
      <c r="C83" s="62" t="s">
        <v>27</v>
      </c>
      <c r="D83" s="62" t="s">
        <v>206</v>
      </c>
      <c r="E83" s="62" t="s">
        <v>202</v>
      </c>
      <c r="F83" s="62" t="s">
        <v>207</v>
      </c>
      <c r="G83" s="62"/>
      <c r="H83" s="63" t="s">
        <v>32</v>
      </c>
      <c r="I83" s="64">
        <v>0</v>
      </c>
      <c r="J83" s="62" t="s">
        <v>33</v>
      </c>
      <c r="K83" s="62" t="s">
        <v>690</v>
      </c>
      <c r="L83" s="62" t="s">
        <v>515</v>
      </c>
      <c r="M83" s="62" t="s">
        <v>690</v>
      </c>
      <c r="N83" s="62" t="s">
        <v>35</v>
      </c>
      <c r="O83" s="62" t="s">
        <v>85</v>
      </c>
      <c r="P83" s="62" t="s">
        <v>36</v>
      </c>
      <c r="Q83" s="63">
        <v>796</v>
      </c>
      <c r="R83" s="63" t="s">
        <v>99</v>
      </c>
      <c r="S83" s="62">
        <v>20</v>
      </c>
      <c r="T83" s="65">
        <v>236.95</v>
      </c>
      <c r="U83" s="65">
        <v>4739</v>
      </c>
      <c r="V83" s="66">
        <v>5307.68</v>
      </c>
      <c r="W83" s="67"/>
      <c r="X83" s="63">
        <v>2017</v>
      </c>
      <c r="Y83" s="68" t="s">
        <v>688</v>
      </c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</row>
    <row r="84" spans="1:39" ht="131.25" x14ac:dyDescent="0.25">
      <c r="B84" s="20" t="s">
        <v>436</v>
      </c>
      <c r="C84" s="1" t="s">
        <v>27</v>
      </c>
      <c r="D84" s="1" t="s">
        <v>210</v>
      </c>
      <c r="E84" s="1" t="s">
        <v>144</v>
      </c>
      <c r="F84" s="1" t="s">
        <v>211</v>
      </c>
      <c r="G84" s="1" t="s">
        <v>296</v>
      </c>
      <c r="H84" s="3" t="s">
        <v>32</v>
      </c>
      <c r="I84" s="21">
        <v>0</v>
      </c>
      <c r="J84" s="1" t="s">
        <v>33</v>
      </c>
      <c r="K84" s="1" t="s">
        <v>40</v>
      </c>
      <c r="L84" s="1" t="s">
        <v>515</v>
      </c>
      <c r="M84" s="1" t="s">
        <v>40</v>
      </c>
      <c r="N84" s="1" t="s">
        <v>35</v>
      </c>
      <c r="O84" s="1" t="s">
        <v>85</v>
      </c>
      <c r="P84" s="1" t="s">
        <v>36</v>
      </c>
      <c r="Q84" s="3">
        <v>796</v>
      </c>
      <c r="R84" s="3" t="s">
        <v>99</v>
      </c>
      <c r="S84" s="1">
        <v>1000</v>
      </c>
      <c r="T84" s="4">
        <v>24.77</v>
      </c>
      <c r="U84" s="4">
        <v>0</v>
      </c>
      <c r="V84" s="5">
        <f t="shared" si="2"/>
        <v>0</v>
      </c>
      <c r="W84" s="6"/>
      <c r="X84" s="3">
        <v>2017</v>
      </c>
      <c r="Y84" s="7"/>
    </row>
    <row r="85" spans="1:39" ht="131.25" x14ac:dyDescent="0.25">
      <c r="A85" s="47"/>
      <c r="B85" s="61" t="s">
        <v>638</v>
      </c>
      <c r="C85" s="62" t="s">
        <v>27</v>
      </c>
      <c r="D85" s="62" t="s">
        <v>210</v>
      </c>
      <c r="E85" s="62" t="s">
        <v>144</v>
      </c>
      <c r="F85" s="62" t="s">
        <v>211</v>
      </c>
      <c r="G85" s="62" t="s">
        <v>296</v>
      </c>
      <c r="H85" s="63" t="s">
        <v>32</v>
      </c>
      <c r="I85" s="64">
        <v>0</v>
      </c>
      <c r="J85" s="62" t="s">
        <v>33</v>
      </c>
      <c r="K85" s="62" t="s">
        <v>690</v>
      </c>
      <c r="L85" s="62" t="s">
        <v>515</v>
      </c>
      <c r="M85" s="62" t="s">
        <v>690</v>
      </c>
      <c r="N85" s="62" t="s">
        <v>35</v>
      </c>
      <c r="O85" s="62" t="s">
        <v>85</v>
      </c>
      <c r="P85" s="62" t="s">
        <v>36</v>
      </c>
      <c r="Q85" s="63">
        <v>796</v>
      </c>
      <c r="R85" s="63" t="s">
        <v>99</v>
      </c>
      <c r="S85" s="62">
        <v>1000</v>
      </c>
      <c r="T85" s="65">
        <v>24.77</v>
      </c>
      <c r="U85" s="65">
        <v>24770</v>
      </c>
      <c r="V85" s="66">
        <v>27742.400000000001</v>
      </c>
      <c r="W85" s="67"/>
      <c r="X85" s="63">
        <v>2017</v>
      </c>
      <c r="Y85" s="68" t="s">
        <v>688</v>
      </c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</row>
    <row r="86" spans="1:39" ht="131.25" x14ac:dyDescent="0.25">
      <c r="B86" s="20" t="s">
        <v>437</v>
      </c>
      <c r="C86" s="1" t="s">
        <v>27</v>
      </c>
      <c r="D86" s="1" t="s">
        <v>212</v>
      </c>
      <c r="E86" s="1" t="s">
        <v>213</v>
      </c>
      <c r="F86" s="1" t="s">
        <v>214</v>
      </c>
      <c r="G86" s="1" t="s">
        <v>297</v>
      </c>
      <c r="H86" s="3" t="s">
        <v>32</v>
      </c>
      <c r="I86" s="21">
        <v>0</v>
      </c>
      <c r="J86" s="1" t="s">
        <v>33</v>
      </c>
      <c r="K86" s="1" t="s">
        <v>40</v>
      </c>
      <c r="L86" s="1" t="s">
        <v>515</v>
      </c>
      <c r="M86" s="1" t="s">
        <v>40</v>
      </c>
      <c r="N86" s="1" t="s">
        <v>35</v>
      </c>
      <c r="O86" s="1" t="s">
        <v>85</v>
      </c>
      <c r="P86" s="1" t="s">
        <v>36</v>
      </c>
      <c r="Q86" s="3">
        <v>796</v>
      </c>
      <c r="R86" s="3" t="s">
        <v>99</v>
      </c>
      <c r="S86" s="1">
        <v>5</v>
      </c>
      <c r="T86" s="4">
        <v>1076.46</v>
      </c>
      <c r="U86" s="4">
        <v>0</v>
      </c>
      <c r="V86" s="5">
        <f t="shared" si="2"/>
        <v>0</v>
      </c>
      <c r="W86" s="6"/>
      <c r="X86" s="3">
        <v>2017</v>
      </c>
      <c r="Y86" s="7"/>
    </row>
    <row r="87" spans="1:39" ht="131.25" x14ac:dyDescent="0.25">
      <c r="A87" s="47"/>
      <c r="B87" s="61" t="s">
        <v>639</v>
      </c>
      <c r="C87" s="62" t="s">
        <v>27</v>
      </c>
      <c r="D87" s="62" t="s">
        <v>212</v>
      </c>
      <c r="E87" s="62" t="s">
        <v>213</v>
      </c>
      <c r="F87" s="62" t="s">
        <v>214</v>
      </c>
      <c r="G87" s="62" t="s">
        <v>297</v>
      </c>
      <c r="H87" s="63" t="s">
        <v>32</v>
      </c>
      <c r="I87" s="64">
        <v>0</v>
      </c>
      <c r="J87" s="62" t="s">
        <v>33</v>
      </c>
      <c r="K87" s="62" t="s">
        <v>690</v>
      </c>
      <c r="L87" s="62" t="s">
        <v>515</v>
      </c>
      <c r="M87" s="62" t="s">
        <v>690</v>
      </c>
      <c r="N87" s="62" t="s">
        <v>35</v>
      </c>
      <c r="O87" s="62" t="s">
        <v>85</v>
      </c>
      <c r="P87" s="62" t="s">
        <v>36</v>
      </c>
      <c r="Q87" s="63">
        <v>796</v>
      </c>
      <c r="R87" s="63" t="s">
        <v>99</v>
      </c>
      <c r="S87" s="62">
        <v>5</v>
      </c>
      <c r="T87" s="65">
        <v>1076.46</v>
      </c>
      <c r="U87" s="65">
        <v>5382.3</v>
      </c>
      <c r="V87" s="66">
        <v>6028.1760000000004</v>
      </c>
      <c r="W87" s="67"/>
      <c r="X87" s="63">
        <v>2017</v>
      </c>
      <c r="Y87" s="68" t="s">
        <v>688</v>
      </c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</row>
    <row r="88" spans="1:39" ht="131.25" x14ac:dyDescent="0.25">
      <c r="B88" s="20" t="s">
        <v>438</v>
      </c>
      <c r="C88" s="1" t="s">
        <v>27</v>
      </c>
      <c r="D88" s="1" t="s">
        <v>215</v>
      </c>
      <c r="E88" s="1" t="s">
        <v>216</v>
      </c>
      <c r="F88" s="1" t="s">
        <v>217</v>
      </c>
      <c r="G88" s="1" t="s">
        <v>218</v>
      </c>
      <c r="H88" s="3" t="s">
        <v>32</v>
      </c>
      <c r="I88" s="21">
        <v>0</v>
      </c>
      <c r="J88" s="1" t="s">
        <v>33</v>
      </c>
      <c r="K88" s="1" t="s">
        <v>40</v>
      </c>
      <c r="L88" s="1" t="s">
        <v>515</v>
      </c>
      <c r="M88" s="1" t="s">
        <v>40</v>
      </c>
      <c r="N88" s="1" t="s">
        <v>35</v>
      </c>
      <c r="O88" s="1" t="s">
        <v>85</v>
      </c>
      <c r="P88" s="1" t="s">
        <v>36</v>
      </c>
      <c r="Q88" s="3">
        <v>778</v>
      </c>
      <c r="R88" s="3" t="s">
        <v>271</v>
      </c>
      <c r="S88" s="1">
        <v>21</v>
      </c>
      <c r="T88" s="4">
        <v>93.94</v>
      </c>
      <c r="U88" s="4">
        <v>0</v>
      </c>
      <c r="V88" s="5">
        <f t="shared" si="2"/>
        <v>0</v>
      </c>
      <c r="W88" s="6"/>
      <c r="X88" s="3">
        <v>2017</v>
      </c>
      <c r="Y88" s="7"/>
    </row>
    <row r="89" spans="1:39" ht="131.25" x14ac:dyDescent="0.25">
      <c r="A89" s="47"/>
      <c r="B89" s="61" t="s">
        <v>640</v>
      </c>
      <c r="C89" s="62" t="s">
        <v>27</v>
      </c>
      <c r="D89" s="62" t="s">
        <v>215</v>
      </c>
      <c r="E89" s="62" t="s">
        <v>216</v>
      </c>
      <c r="F89" s="62" t="s">
        <v>217</v>
      </c>
      <c r="G89" s="62" t="s">
        <v>218</v>
      </c>
      <c r="H89" s="63" t="s">
        <v>32</v>
      </c>
      <c r="I89" s="64">
        <v>0</v>
      </c>
      <c r="J89" s="62" t="s">
        <v>33</v>
      </c>
      <c r="K89" s="62" t="s">
        <v>690</v>
      </c>
      <c r="L89" s="62" t="s">
        <v>515</v>
      </c>
      <c r="M89" s="62" t="s">
        <v>690</v>
      </c>
      <c r="N89" s="62" t="s">
        <v>35</v>
      </c>
      <c r="O89" s="62" t="s">
        <v>85</v>
      </c>
      <c r="P89" s="62" t="s">
        <v>36</v>
      </c>
      <c r="Q89" s="63">
        <v>778</v>
      </c>
      <c r="R89" s="63" t="s">
        <v>271</v>
      </c>
      <c r="S89" s="62">
        <v>21</v>
      </c>
      <c r="T89" s="65">
        <v>93.94</v>
      </c>
      <c r="U89" s="65">
        <v>1972.74</v>
      </c>
      <c r="V89" s="66">
        <v>2209.4688000000001</v>
      </c>
      <c r="W89" s="67"/>
      <c r="X89" s="63">
        <v>2017</v>
      </c>
      <c r="Y89" s="68" t="s">
        <v>688</v>
      </c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</row>
    <row r="90" spans="1:39" ht="131.25" x14ac:dyDescent="0.25">
      <c r="B90" s="20" t="s">
        <v>439</v>
      </c>
      <c r="C90" s="1" t="s">
        <v>27</v>
      </c>
      <c r="D90" s="1" t="s">
        <v>219</v>
      </c>
      <c r="E90" s="1" t="s">
        <v>220</v>
      </c>
      <c r="F90" s="1" t="s">
        <v>221</v>
      </c>
      <c r="G90" s="1" t="s">
        <v>222</v>
      </c>
      <c r="H90" s="3" t="s">
        <v>32</v>
      </c>
      <c r="I90" s="21">
        <v>0</v>
      </c>
      <c r="J90" s="1" t="s">
        <v>33</v>
      </c>
      <c r="K90" s="1" t="s">
        <v>40</v>
      </c>
      <c r="L90" s="1" t="s">
        <v>515</v>
      </c>
      <c r="M90" s="1" t="s">
        <v>40</v>
      </c>
      <c r="N90" s="1" t="s">
        <v>35</v>
      </c>
      <c r="O90" s="1" t="s">
        <v>85</v>
      </c>
      <c r="P90" s="1" t="s">
        <v>36</v>
      </c>
      <c r="Q90" s="3">
        <v>778</v>
      </c>
      <c r="R90" s="3" t="s">
        <v>271</v>
      </c>
      <c r="S90" s="1">
        <v>9</v>
      </c>
      <c r="T90" s="4">
        <v>60.99</v>
      </c>
      <c r="U90" s="4">
        <v>0</v>
      </c>
      <c r="V90" s="5">
        <f t="shared" si="2"/>
        <v>0</v>
      </c>
      <c r="W90" s="6"/>
      <c r="X90" s="3">
        <v>2017</v>
      </c>
      <c r="Y90" s="7"/>
    </row>
    <row r="91" spans="1:39" ht="131.25" x14ac:dyDescent="0.25">
      <c r="A91" s="47"/>
      <c r="B91" s="61" t="s">
        <v>641</v>
      </c>
      <c r="C91" s="62" t="s">
        <v>27</v>
      </c>
      <c r="D91" s="62" t="s">
        <v>219</v>
      </c>
      <c r="E91" s="62" t="s">
        <v>220</v>
      </c>
      <c r="F91" s="62" t="s">
        <v>221</v>
      </c>
      <c r="G91" s="62" t="s">
        <v>222</v>
      </c>
      <c r="H91" s="63" t="s">
        <v>32</v>
      </c>
      <c r="I91" s="64">
        <v>0</v>
      </c>
      <c r="J91" s="62" t="s">
        <v>33</v>
      </c>
      <c r="K91" s="62" t="s">
        <v>690</v>
      </c>
      <c r="L91" s="62" t="s">
        <v>515</v>
      </c>
      <c r="M91" s="62" t="s">
        <v>690</v>
      </c>
      <c r="N91" s="62" t="s">
        <v>35</v>
      </c>
      <c r="O91" s="62" t="s">
        <v>85</v>
      </c>
      <c r="P91" s="62" t="s">
        <v>36</v>
      </c>
      <c r="Q91" s="63">
        <v>778</v>
      </c>
      <c r="R91" s="63" t="s">
        <v>271</v>
      </c>
      <c r="S91" s="62">
        <v>9</v>
      </c>
      <c r="T91" s="65">
        <v>60.99</v>
      </c>
      <c r="U91" s="65">
        <v>548.91</v>
      </c>
      <c r="V91" s="66">
        <v>614.77920000000006</v>
      </c>
      <c r="W91" s="67"/>
      <c r="X91" s="63">
        <v>2017</v>
      </c>
      <c r="Y91" s="68" t="s">
        <v>688</v>
      </c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</row>
    <row r="92" spans="1:39" ht="131.25" x14ac:dyDescent="0.25">
      <c r="B92" s="20" t="s">
        <v>440</v>
      </c>
      <c r="C92" s="1" t="s">
        <v>27</v>
      </c>
      <c r="D92" s="1" t="s">
        <v>219</v>
      </c>
      <c r="E92" s="1" t="s">
        <v>220</v>
      </c>
      <c r="F92" s="1" t="s">
        <v>221</v>
      </c>
      <c r="G92" s="1" t="s">
        <v>223</v>
      </c>
      <c r="H92" s="3" t="s">
        <v>32</v>
      </c>
      <c r="I92" s="21">
        <v>0</v>
      </c>
      <c r="J92" s="1" t="s">
        <v>33</v>
      </c>
      <c r="K92" s="1" t="s">
        <v>40</v>
      </c>
      <c r="L92" s="1" t="s">
        <v>515</v>
      </c>
      <c r="M92" s="1" t="s">
        <v>40</v>
      </c>
      <c r="N92" s="1" t="s">
        <v>35</v>
      </c>
      <c r="O92" s="1" t="s">
        <v>85</v>
      </c>
      <c r="P92" s="1" t="s">
        <v>36</v>
      </c>
      <c r="Q92" s="3">
        <v>778</v>
      </c>
      <c r="R92" s="3" t="s">
        <v>271</v>
      </c>
      <c r="S92" s="1">
        <v>9</v>
      </c>
      <c r="T92" s="4">
        <v>92.08</v>
      </c>
      <c r="U92" s="4">
        <v>0</v>
      </c>
      <c r="V92" s="5">
        <f t="shared" si="2"/>
        <v>0</v>
      </c>
      <c r="W92" s="6"/>
      <c r="X92" s="3">
        <v>2017</v>
      </c>
      <c r="Y92" s="7"/>
    </row>
    <row r="93" spans="1:39" ht="131.25" x14ac:dyDescent="0.25">
      <c r="A93" s="45"/>
      <c r="B93" s="61" t="s">
        <v>642</v>
      </c>
      <c r="C93" s="62" t="s">
        <v>27</v>
      </c>
      <c r="D93" s="62" t="s">
        <v>219</v>
      </c>
      <c r="E93" s="62" t="s">
        <v>220</v>
      </c>
      <c r="F93" s="62" t="s">
        <v>221</v>
      </c>
      <c r="G93" s="62" t="s">
        <v>223</v>
      </c>
      <c r="H93" s="63" t="s">
        <v>32</v>
      </c>
      <c r="I93" s="64">
        <v>0</v>
      </c>
      <c r="J93" s="62" t="s">
        <v>33</v>
      </c>
      <c r="K93" s="62" t="s">
        <v>690</v>
      </c>
      <c r="L93" s="62" t="s">
        <v>515</v>
      </c>
      <c r="M93" s="62" t="s">
        <v>690</v>
      </c>
      <c r="N93" s="62" t="s">
        <v>35</v>
      </c>
      <c r="O93" s="62" t="s">
        <v>85</v>
      </c>
      <c r="P93" s="62" t="s">
        <v>36</v>
      </c>
      <c r="Q93" s="63">
        <v>778</v>
      </c>
      <c r="R93" s="63" t="s">
        <v>271</v>
      </c>
      <c r="S93" s="62">
        <v>9</v>
      </c>
      <c r="T93" s="65">
        <v>92.08</v>
      </c>
      <c r="U93" s="65">
        <v>828.72</v>
      </c>
      <c r="V93" s="66">
        <v>928.16640000000007</v>
      </c>
      <c r="W93" s="67"/>
      <c r="X93" s="63">
        <v>2017</v>
      </c>
      <c r="Y93" s="68" t="s">
        <v>688</v>
      </c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</row>
    <row r="94" spans="1:39" ht="131.25" x14ac:dyDescent="0.25">
      <c r="B94" s="20" t="s">
        <v>441</v>
      </c>
      <c r="C94" s="1" t="s">
        <v>27</v>
      </c>
      <c r="D94" s="1" t="s">
        <v>224</v>
      </c>
      <c r="E94" s="1" t="s">
        <v>225</v>
      </c>
      <c r="F94" s="1" t="s">
        <v>226</v>
      </c>
      <c r="G94" s="1" t="s">
        <v>227</v>
      </c>
      <c r="H94" s="3" t="s">
        <v>32</v>
      </c>
      <c r="I94" s="21">
        <v>0</v>
      </c>
      <c r="J94" s="1" t="s">
        <v>33</v>
      </c>
      <c r="K94" s="1" t="s">
        <v>40</v>
      </c>
      <c r="L94" s="1" t="s">
        <v>515</v>
      </c>
      <c r="M94" s="1" t="s">
        <v>40</v>
      </c>
      <c r="N94" s="1" t="s">
        <v>35</v>
      </c>
      <c r="O94" s="1" t="s">
        <v>85</v>
      </c>
      <c r="P94" s="1" t="s">
        <v>36</v>
      </c>
      <c r="Q94" s="3">
        <v>778</v>
      </c>
      <c r="R94" s="3" t="s">
        <v>271</v>
      </c>
      <c r="S94" s="1">
        <v>10</v>
      </c>
      <c r="T94" s="4">
        <v>1239.02</v>
      </c>
      <c r="U94" s="4">
        <v>0</v>
      </c>
      <c r="V94" s="5">
        <f t="shared" si="2"/>
        <v>0</v>
      </c>
      <c r="W94" s="6"/>
      <c r="X94" s="3">
        <v>2017</v>
      </c>
      <c r="Y94" s="7"/>
    </row>
    <row r="95" spans="1:39" ht="131.25" x14ac:dyDescent="0.25">
      <c r="A95" s="47"/>
      <c r="B95" s="61" t="s">
        <v>643</v>
      </c>
      <c r="C95" s="62" t="s">
        <v>27</v>
      </c>
      <c r="D95" s="62" t="s">
        <v>224</v>
      </c>
      <c r="E95" s="62" t="s">
        <v>225</v>
      </c>
      <c r="F95" s="62" t="s">
        <v>226</v>
      </c>
      <c r="G95" s="62" t="s">
        <v>227</v>
      </c>
      <c r="H95" s="63" t="s">
        <v>32</v>
      </c>
      <c r="I95" s="64">
        <v>0</v>
      </c>
      <c r="J95" s="62" t="s">
        <v>33</v>
      </c>
      <c r="K95" s="62" t="s">
        <v>690</v>
      </c>
      <c r="L95" s="62" t="s">
        <v>515</v>
      </c>
      <c r="M95" s="62" t="s">
        <v>690</v>
      </c>
      <c r="N95" s="62" t="s">
        <v>35</v>
      </c>
      <c r="O95" s="62" t="s">
        <v>85</v>
      </c>
      <c r="P95" s="62" t="s">
        <v>36</v>
      </c>
      <c r="Q95" s="63">
        <v>778</v>
      </c>
      <c r="R95" s="63" t="s">
        <v>271</v>
      </c>
      <c r="S95" s="62">
        <v>10</v>
      </c>
      <c r="T95" s="65">
        <v>1239.02</v>
      </c>
      <c r="U95" s="65">
        <v>12390.2</v>
      </c>
      <c r="V95" s="66">
        <v>13877.024000000001</v>
      </c>
      <c r="W95" s="67"/>
      <c r="X95" s="63">
        <v>2017</v>
      </c>
      <c r="Y95" s="68" t="s">
        <v>688</v>
      </c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</row>
    <row r="96" spans="1:39" ht="131.25" x14ac:dyDescent="0.25">
      <c r="B96" s="20" t="s">
        <v>442</v>
      </c>
      <c r="C96" s="1" t="s">
        <v>27</v>
      </c>
      <c r="D96" s="1" t="s">
        <v>228</v>
      </c>
      <c r="E96" s="1" t="s">
        <v>225</v>
      </c>
      <c r="F96" s="1" t="s">
        <v>229</v>
      </c>
      <c r="G96" s="1" t="s">
        <v>230</v>
      </c>
      <c r="H96" s="3" t="s">
        <v>32</v>
      </c>
      <c r="I96" s="21">
        <v>0</v>
      </c>
      <c r="J96" s="1" t="s">
        <v>33</v>
      </c>
      <c r="K96" s="1" t="s">
        <v>40</v>
      </c>
      <c r="L96" s="1" t="s">
        <v>515</v>
      </c>
      <c r="M96" s="1" t="s">
        <v>40</v>
      </c>
      <c r="N96" s="1" t="s">
        <v>35</v>
      </c>
      <c r="O96" s="1" t="s">
        <v>85</v>
      </c>
      <c r="P96" s="1" t="s">
        <v>36</v>
      </c>
      <c r="Q96" s="3">
        <v>796</v>
      </c>
      <c r="R96" s="3" t="s">
        <v>99</v>
      </c>
      <c r="S96" s="1">
        <v>16</v>
      </c>
      <c r="T96" s="4">
        <v>1278.0899999999999</v>
      </c>
      <c r="U96" s="4">
        <v>0</v>
      </c>
      <c r="V96" s="5">
        <f t="shared" si="2"/>
        <v>0</v>
      </c>
      <c r="W96" s="6"/>
      <c r="X96" s="3">
        <v>2017</v>
      </c>
      <c r="Y96" s="7"/>
    </row>
    <row r="97" spans="1:39" ht="131.25" x14ac:dyDescent="0.25">
      <c r="A97" s="47"/>
      <c r="B97" s="61" t="s">
        <v>644</v>
      </c>
      <c r="C97" s="62" t="s">
        <v>27</v>
      </c>
      <c r="D97" s="62" t="s">
        <v>228</v>
      </c>
      <c r="E97" s="62" t="s">
        <v>225</v>
      </c>
      <c r="F97" s="62" t="s">
        <v>229</v>
      </c>
      <c r="G97" s="62" t="s">
        <v>230</v>
      </c>
      <c r="H97" s="63" t="s">
        <v>32</v>
      </c>
      <c r="I97" s="64">
        <v>0</v>
      </c>
      <c r="J97" s="62" t="s">
        <v>33</v>
      </c>
      <c r="K97" s="62" t="s">
        <v>690</v>
      </c>
      <c r="L97" s="62" t="s">
        <v>515</v>
      </c>
      <c r="M97" s="62" t="s">
        <v>690</v>
      </c>
      <c r="N97" s="62" t="s">
        <v>35</v>
      </c>
      <c r="O97" s="62" t="s">
        <v>85</v>
      </c>
      <c r="P97" s="62" t="s">
        <v>36</v>
      </c>
      <c r="Q97" s="63">
        <v>796</v>
      </c>
      <c r="R97" s="63" t="s">
        <v>99</v>
      </c>
      <c r="S97" s="62">
        <v>16</v>
      </c>
      <c r="T97" s="65">
        <v>1278.0899999999999</v>
      </c>
      <c r="U97" s="65">
        <v>20449.439999999999</v>
      </c>
      <c r="V97" s="66">
        <v>22903.372800000001</v>
      </c>
      <c r="W97" s="67"/>
      <c r="X97" s="63">
        <v>2017</v>
      </c>
      <c r="Y97" s="68" t="s">
        <v>688</v>
      </c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</row>
    <row r="98" spans="1:39" ht="174" customHeight="1" x14ac:dyDescent="0.25">
      <c r="B98" s="20" t="s">
        <v>443</v>
      </c>
      <c r="C98" s="1" t="s">
        <v>27</v>
      </c>
      <c r="D98" s="1" t="s">
        <v>231</v>
      </c>
      <c r="E98" s="1" t="s">
        <v>232</v>
      </c>
      <c r="F98" s="1" t="s">
        <v>233</v>
      </c>
      <c r="G98" s="1" t="s">
        <v>283</v>
      </c>
      <c r="H98" s="3" t="s">
        <v>32</v>
      </c>
      <c r="I98" s="21">
        <v>0</v>
      </c>
      <c r="J98" s="1" t="s">
        <v>33</v>
      </c>
      <c r="K98" s="1" t="s">
        <v>40</v>
      </c>
      <c r="L98" s="1" t="s">
        <v>515</v>
      </c>
      <c r="M98" s="1" t="s">
        <v>40</v>
      </c>
      <c r="N98" s="1" t="s">
        <v>35</v>
      </c>
      <c r="O98" s="1" t="s">
        <v>85</v>
      </c>
      <c r="P98" s="1" t="s">
        <v>36</v>
      </c>
      <c r="Q98" s="3">
        <v>796</v>
      </c>
      <c r="R98" s="3" t="s">
        <v>99</v>
      </c>
      <c r="S98" s="1">
        <v>1</v>
      </c>
      <c r="T98" s="4">
        <v>1399.37</v>
      </c>
      <c r="U98" s="4">
        <v>0</v>
      </c>
      <c r="V98" s="5">
        <f t="shared" si="2"/>
        <v>0</v>
      </c>
      <c r="W98" s="6"/>
      <c r="X98" s="3">
        <v>2017</v>
      </c>
      <c r="Y98" s="7"/>
    </row>
    <row r="99" spans="1:39" ht="177.75" customHeight="1" x14ac:dyDescent="0.25">
      <c r="A99" s="47"/>
      <c r="B99" s="61" t="s">
        <v>645</v>
      </c>
      <c r="C99" s="62" t="s">
        <v>27</v>
      </c>
      <c r="D99" s="62" t="s">
        <v>231</v>
      </c>
      <c r="E99" s="62" t="s">
        <v>232</v>
      </c>
      <c r="F99" s="62" t="s">
        <v>233</v>
      </c>
      <c r="G99" s="62" t="s">
        <v>283</v>
      </c>
      <c r="H99" s="63" t="s">
        <v>32</v>
      </c>
      <c r="I99" s="64">
        <v>0</v>
      </c>
      <c r="J99" s="62" t="s">
        <v>33</v>
      </c>
      <c r="K99" s="62" t="s">
        <v>690</v>
      </c>
      <c r="L99" s="62" t="s">
        <v>515</v>
      </c>
      <c r="M99" s="62" t="s">
        <v>690</v>
      </c>
      <c r="N99" s="62" t="s">
        <v>35</v>
      </c>
      <c r="O99" s="62" t="s">
        <v>85</v>
      </c>
      <c r="P99" s="62" t="s">
        <v>36</v>
      </c>
      <c r="Q99" s="63">
        <v>796</v>
      </c>
      <c r="R99" s="63" t="s">
        <v>99</v>
      </c>
      <c r="S99" s="62">
        <v>1</v>
      </c>
      <c r="T99" s="65">
        <v>1399.37</v>
      </c>
      <c r="U99" s="65">
        <v>1399.37</v>
      </c>
      <c r="V99" s="66">
        <v>1567.2944</v>
      </c>
      <c r="W99" s="67"/>
      <c r="X99" s="63">
        <v>2017</v>
      </c>
      <c r="Y99" s="68" t="s">
        <v>688</v>
      </c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</row>
    <row r="100" spans="1:39" ht="131.25" x14ac:dyDescent="0.25">
      <c r="B100" s="20" t="s">
        <v>444</v>
      </c>
      <c r="C100" s="1" t="s">
        <v>27</v>
      </c>
      <c r="D100" s="1" t="s">
        <v>234</v>
      </c>
      <c r="E100" s="1" t="s">
        <v>145</v>
      </c>
      <c r="F100" s="1" t="s">
        <v>235</v>
      </c>
      <c r="G100" s="1" t="s">
        <v>236</v>
      </c>
      <c r="H100" s="3" t="s">
        <v>32</v>
      </c>
      <c r="I100" s="21">
        <v>0</v>
      </c>
      <c r="J100" s="1" t="s">
        <v>33</v>
      </c>
      <c r="K100" s="1" t="s">
        <v>40</v>
      </c>
      <c r="L100" s="1" t="s">
        <v>515</v>
      </c>
      <c r="M100" s="1" t="s">
        <v>40</v>
      </c>
      <c r="N100" s="1" t="s">
        <v>35</v>
      </c>
      <c r="O100" s="1" t="s">
        <v>85</v>
      </c>
      <c r="P100" s="1" t="s">
        <v>36</v>
      </c>
      <c r="Q100" s="3">
        <v>796</v>
      </c>
      <c r="R100" s="3" t="s">
        <v>99</v>
      </c>
      <c r="S100" s="1">
        <v>11</v>
      </c>
      <c r="T100" s="4">
        <v>120.06</v>
      </c>
      <c r="U100" s="4">
        <v>0</v>
      </c>
      <c r="V100" s="5">
        <f t="shared" si="2"/>
        <v>0</v>
      </c>
      <c r="W100" s="6"/>
      <c r="X100" s="3">
        <v>2017</v>
      </c>
      <c r="Y100" s="7"/>
    </row>
    <row r="101" spans="1:39" ht="131.25" x14ac:dyDescent="0.25">
      <c r="A101" s="47"/>
      <c r="B101" s="61" t="s">
        <v>646</v>
      </c>
      <c r="C101" s="62" t="s">
        <v>27</v>
      </c>
      <c r="D101" s="62" t="s">
        <v>234</v>
      </c>
      <c r="E101" s="62" t="s">
        <v>145</v>
      </c>
      <c r="F101" s="62" t="s">
        <v>235</v>
      </c>
      <c r="G101" s="62" t="s">
        <v>236</v>
      </c>
      <c r="H101" s="63" t="s">
        <v>32</v>
      </c>
      <c r="I101" s="64">
        <v>0</v>
      </c>
      <c r="J101" s="62" t="s">
        <v>33</v>
      </c>
      <c r="K101" s="62" t="s">
        <v>690</v>
      </c>
      <c r="L101" s="62" t="s">
        <v>515</v>
      </c>
      <c r="M101" s="62" t="s">
        <v>690</v>
      </c>
      <c r="N101" s="62" t="s">
        <v>35</v>
      </c>
      <c r="O101" s="62" t="s">
        <v>85</v>
      </c>
      <c r="P101" s="62" t="s">
        <v>36</v>
      </c>
      <c r="Q101" s="63">
        <v>796</v>
      </c>
      <c r="R101" s="63" t="s">
        <v>99</v>
      </c>
      <c r="S101" s="62">
        <v>11</v>
      </c>
      <c r="T101" s="65">
        <v>120.06</v>
      </c>
      <c r="U101" s="65">
        <v>1320.66</v>
      </c>
      <c r="V101" s="66">
        <v>1479.1392000000003</v>
      </c>
      <c r="W101" s="67"/>
      <c r="X101" s="63">
        <v>2017</v>
      </c>
      <c r="Y101" s="68" t="s">
        <v>688</v>
      </c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</row>
    <row r="102" spans="1:39" ht="136.5" customHeight="1" x14ac:dyDescent="0.25">
      <c r="B102" s="20" t="s">
        <v>445</v>
      </c>
      <c r="C102" s="1" t="s">
        <v>27</v>
      </c>
      <c r="D102" s="1" t="s">
        <v>237</v>
      </c>
      <c r="E102" s="1" t="s">
        <v>238</v>
      </c>
      <c r="F102" s="1" t="s">
        <v>239</v>
      </c>
      <c r="G102" s="1" t="s">
        <v>240</v>
      </c>
      <c r="H102" s="3" t="s">
        <v>32</v>
      </c>
      <c r="I102" s="21">
        <v>0</v>
      </c>
      <c r="J102" s="1" t="s">
        <v>33</v>
      </c>
      <c r="K102" s="1" t="s">
        <v>40</v>
      </c>
      <c r="L102" s="1" t="s">
        <v>515</v>
      </c>
      <c r="M102" s="1" t="s">
        <v>40</v>
      </c>
      <c r="N102" s="1" t="s">
        <v>35</v>
      </c>
      <c r="O102" s="1" t="s">
        <v>85</v>
      </c>
      <c r="P102" s="1" t="s">
        <v>36</v>
      </c>
      <c r="Q102" s="3">
        <v>796</v>
      </c>
      <c r="R102" s="3" t="s">
        <v>99</v>
      </c>
      <c r="S102" s="1">
        <v>10</v>
      </c>
      <c r="T102" s="4">
        <v>781.82</v>
      </c>
      <c r="U102" s="4">
        <v>0</v>
      </c>
      <c r="V102" s="5">
        <f t="shared" si="2"/>
        <v>0</v>
      </c>
      <c r="W102" s="6"/>
      <c r="X102" s="3">
        <v>2017</v>
      </c>
      <c r="Y102" s="7"/>
    </row>
    <row r="103" spans="1:39" ht="132.75" customHeight="1" x14ac:dyDescent="0.25">
      <c r="A103" s="47"/>
      <c r="B103" s="61" t="s">
        <v>647</v>
      </c>
      <c r="C103" s="62" t="s">
        <v>27</v>
      </c>
      <c r="D103" s="62" t="s">
        <v>237</v>
      </c>
      <c r="E103" s="62" t="s">
        <v>238</v>
      </c>
      <c r="F103" s="62" t="s">
        <v>239</v>
      </c>
      <c r="G103" s="62" t="s">
        <v>240</v>
      </c>
      <c r="H103" s="63" t="s">
        <v>32</v>
      </c>
      <c r="I103" s="64">
        <v>0</v>
      </c>
      <c r="J103" s="62" t="s">
        <v>33</v>
      </c>
      <c r="K103" s="62" t="s">
        <v>690</v>
      </c>
      <c r="L103" s="62" t="s">
        <v>515</v>
      </c>
      <c r="M103" s="62" t="s">
        <v>690</v>
      </c>
      <c r="N103" s="62" t="s">
        <v>35</v>
      </c>
      <c r="O103" s="62" t="s">
        <v>85</v>
      </c>
      <c r="P103" s="62" t="s">
        <v>36</v>
      </c>
      <c r="Q103" s="63">
        <v>796</v>
      </c>
      <c r="R103" s="63" t="s">
        <v>99</v>
      </c>
      <c r="S103" s="62">
        <v>10</v>
      </c>
      <c r="T103" s="65">
        <v>781.82</v>
      </c>
      <c r="U103" s="65">
        <v>7818.2000000000007</v>
      </c>
      <c r="V103" s="66">
        <v>8756.3840000000018</v>
      </c>
      <c r="W103" s="67"/>
      <c r="X103" s="63">
        <v>2017</v>
      </c>
      <c r="Y103" s="68" t="s">
        <v>688</v>
      </c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</row>
    <row r="104" spans="1:39" ht="131.25" x14ac:dyDescent="0.25">
      <c r="B104" s="20" t="s">
        <v>446</v>
      </c>
      <c r="C104" s="1" t="s">
        <v>27</v>
      </c>
      <c r="D104" s="1" t="s">
        <v>241</v>
      </c>
      <c r="E104" s="1" t="s">
        <v>242</v>
      </c>
      <c r="F104" s="1" t="s">
        <v>239</v>
      </c>
      <c r="G104" s="1" t="s">
        <v>243</v>
      </c>
      <c r="H104" s="3" t="s">
        <v>32</v>
      </c>
      <c r="I104" s="21">
        <v>0</v>
      </c>
      <c r="J104" s="1" t="s">
        <v>33</v>
      </c>
      <c r="K104" s="1" t="s">
        <v>40</v>
      </c>
      <c r="L104" s="1" t="s">
        <v>515</v>
      </c>
      <c r="M104" s="1" t="s">
        <v>40</v>
      </c>
      <c r="N104" s="1" t="s">
        <v>35</v>
      </c>
      <c r="O104" s="1" t="s">
        <v>85</v>
      </c>
      <c r="P104" s="1" t="s">
        <v>36</v>
      </c>
      <c r="Q104" s="3">
        <v>796</v>
      </c>
      <c r="R104" s="3" t="s">
        <v>99</v>
      </c>
      <c r="S104" s="1">
        <v>4</v>
      </c>
      <c r="T104" s="4">
        <v>1664.91</v>
      </c>
      <c r="U104" s="4">
        <v>0</v>
      </c>
      <c r="V104" s="5">
        <f t="shared" si="2"/>
        <v>0</v>
      </c>
      <c r="W104" s="6"/>
      <c r="X104" s="3">
        <v>2017</v>
      </c>
      <c r="Y104" s="7"/>
    </row>
    <row r="105" spans="1:39" ht="131.25" x14ac:dyDescent="0.25">
      <c r="A105" s="47"/>
      <c r="B105" s="61" t="s">
        <v>648</v>
      </c>
      <c r="C105" s="62" t="s">
        <v>27</v>
      </c>
      <c r="D105" s="62" t="s">
        <v>241</v>
      </c>
      <c r="E105" s="62" t="s">
        <v>242</v>
      </c>
      <c r="F105" s="62" t="s">
        <v>239</v>
      </c>
      <c r="G105" s="62" t="s">
        <v>243</v>
      </c>
      <c r="H105" s="63" t="s">
        <v>32</v>
      </c>
      <c r="I105" s="64">
        <v>0</v>
      </c>
      <c r="J105" s="62" t="s">
        <v>33</v>
      </c>
      <c r="K105" s="62" t="s">
        <v>690</v>
      </c>
      <c r="L105" s="62" t="s">
        <v>515</v>
      </c>
      <c r="M105" s="62" t="s">
        <v>690</v>
      </c>
      <c r="N105" s="62" t="s">
        <v>35</v>
      </c>
      <c r="O105" s="62" t="s">
        <v>85</v>
      </c>
      <c r="P105" s="62" t="s">
        <v>36</v>
      </c>
      <c r="Q105" s="63">
        <v>796</v>
      </c>
      <c r="R105" s="63" t="s">
        <v>99</v>
      </c>
      <c r="S105" s="62">
        <v>4</v>
      </c>
      <c r="T105" s="65">
        <v>1664.91</v>
      </c>
      <c r="U105" s="65">
        <v>6659.64</v>
      </c>
      <c r="V105" s="66">
        <v>7458.796800000001</v>
      </c>
      <c r="W105" s="67"/>
      <c r="X105" s="63">
        <v>2017</v>
      </c>
      <c r="Y105" s="68" t="s">
        <v>688</v>
      </c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</row>
    <row r="106" spans="1:39" ht="131.25" x14ac:dyDescent="0.25">
      <c r="B106" s="20" t="s">
        <v>447</v>
      </c>
      <c r="C106" s="1" t="s">
        <v>27</v>
      </c>
      <c r="D106" s="1" t="s">
        <v>244</v>
      </c>
      <c r="E106" s="1" t="s">
        <v>245</v>
      </c>
      <c r="F106" s="1" t="s">
        <v>246</v>
      </c>
      <c r="G106" s="1" t="s">
        <v>247</v>
      </c>
      <c r="H106" s="3" t="s">
        <v>32</v>
      </c>
      <c r="I106" s="21">
        <v>0</v>
      </c>
      <c r="J106" s="1" t="s">
        <v>33</v>
      </c>
      <c r="K106" s="1" t="s">
        <v>40</v>
      </c>
      <c r="L106" s="1" t="s">
        <v>515</v>
      </c>
      <c r="M106" s="1" t="s">
        <v>40</v>
      </c>
      <c r="N106" s="1" t="s">
        <v>35</v>
      </c>
      <c r="O106" s="1" t="s">
        <v>85</v>
      </c>
      <c r="P106" s="1" t="s">
        <v>36</v>
      </c>
      <c r="Q106" s="3">
        <v>796</v>
      </c>
      <c r="R106" s="3" t="s">
        <v>99</v>
      </c>
      <c r="S106" s="1">
        <v>10</v>
      </c>
      <c r="T106" s="4">
        <v>1373.56</v>
      </c>
      <c r="U106" s="4">
        <v>0</v>
      </c>
      <c r="V106" s="5">
        <f t="shared" si="2"/>
        <v>0</v>
      </c>
      <c r="W106" s="6"/>
      <c r="X106" s="3">
        <v>2017</v>
      </c>
      <c r="Y106" s="7"/>
    </row>
    <row r="107" spans="1:39" ht="131.25" x14ac:dyDescent="0.25">
      <c r="A107" s="48"/>
      <c r="B107" s="70" t="s">
        <v>649</v>
      </c>
      <c r="C107" s="71" t="s">
        <v>27</v>
      </c>
      <c r="D107" s="71" t="s">
        <v>244</v>
      </c>
      <c r="E107" s="71" t="s">
        <v>245</v>
      </c>
      <c r="F107" s="71" t="s">
        <v>246</v>
      </c>
      <c r="G107" s="71" t="s">
        <v>247</v>
      </c>
      <c r="H107" s="72" t="s">
        <v>32</v>
      </c>
      <c r="I107" s="73">
        <v>0</v>
      </c>
      <c r="J107" s="71" t="s">
        <v>33</v>
      </c>
      <c r="K107" s="71" t="s">
        <v>690</v>
      </c>
      <c r="L107" s="71" t="s">
        <v>515</v>
      </c>
      <c r="M107" s="71" t="s">
        <v>690</v>
      </c>
      <c r="N107" s="71" t="s">
        <v>35</v>
      </c>
      <c r="O107" s="71" t="s">
        <v>85</v>
      </c>
      <c r="P107" s="71" t="s">
        <v>36</v>
      </c>
      <c r="Q107" s="72">
        <v>796</v>
      </c>
      <c r="R107" s="72" t="s">
        <v>99</v>
      </c>
      <c r="S107" s="71">
        <v>10</v>
      </c>
      <c r="T107" s="74">
        <v>1373.56</v>
      </c>
      <c r="U107" s="74">
        <v>13735.599999999999</v>
      </c>
      <c r="V107" s="75">
        <v>15383.871999999999</v>
      </c>
      <c r="W107" s="76"/>
      <c r="X107" s="72">
        <v>2017</v>
      </c>
      <c r="Y107" s="77" t="s">
        <v>688</v>
      </c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</row>
    <row r="108" spans="1:39" ht="131.25" x14ac:dyDescent="0.25">
      <c r="B108" s="20" t="s">
        <v>448</v>
      </c>
      <c r="C108" s="1" t="s">
        <v>27</v>
      </c>
      <c r="D108" s="1" t="s">
        <v>248</v>
      </c>
      <c r="E108" s="1" t="s">
        <v>146</v>
      </c>
      <c r="F108" s="1" t="s">
        <v>249</v>
      </c>
      <c r="G108" s="1" t="s">
        <v>250</v>
      </c>
      <c r="H108" s="3" t="s">
        <v>32</v>
      </c>
      <c r="I108" s="21">
        <v>0</v>
      </c>
      <c r="J108" s="1" t="s">
        <v>33</v>
      </c>
      <c r="K108" s="1" t="s">
        <v>40</v>
      </c>
      <c r="L108" s="1" t="s">
        <v>515</v>
      </c>
      <c r="M108" s="1" t="s">
        <v>40</v>
      </c>
      <c r="N108" s="1" t="s">
        <v>35</v>
      </c>
      <c r="O108" s="1" t="s">
        <v>85</v>
      </c>
      <c r="P108" s="1" t="s">
        <v>36</v>
      </c>
      <c r="Q108" s="3">
        <v>796</v>
      </c>
      <c r="R108" s="3" t="s">
        <v>99</v>
      </c>
      <c r="S108" s="1">
        <v>8</v>
      </c>
      <c r="T108" s="4">
        <v>92.37</v>
      </c>
      <c r="U108" s="4">
        <v>0</v>
      </c>
      <c r="V108" s="5">
        <f t="shared" si="2"/>
        <v>0</v>
      </c>
      <c r="W108" s="6"/>
      <c r="X108" s="3">
        <v>2017</v>
      </c>
      <c r="Y108" s="7"/>
    </row>
    <row r="109" spans="1:39" ht="131.25" x14ac:dyDescent="0.25">
      <c r="A109" s="48"/>
      <c r="B109" s="61" t="s">
        <v>650</v>
      </c>
      <c r="C109" s="62" t="s">
        <v>27</v>
      </c>
      <c r="D109" s="62" t="s">
        <v>248</v>
      </c>
      <c r="E109" s="62" t="s">
        <v>146</v>
      </c>
      <c r="F109" s="62" t="s">
        <v>249</v>
      </c>
      <c r="G109" s="62" t="s">
        <v>250</v>
      </c>
      <c r="H109" s="63" t="s">
        <v>32</v>
      </c>
      <c r="I109" s="64">
        <v>0</v>
      </c>
      <c r="J109" s="62" t="s">
        <v>33</v>
      </c>
      <c r="K109" s="62" t="s">
        <v>690</v>
      </c>
      <c r="L109" s="62" t="s">
        <v>515</v>
      </c>
      <c r="M109" s="62" t="s">
        <v>690</v>
      </c>
      <c r="N109" s="62" t="s">
        <v>35</v>
      </c>
      <c r="O109" s="62" t="s">
        <v>85</v>
      </c>
      <c r="P109" s="62" t="s">
        <v>36</v>
      </c>
      <c r="Q109" s="63">
        <v>796</v>
      </c>
      <c r="R109" s="63" t="s">
        <v>99</v>
      </c>
      <c r="S109" s="62">
        <v>8</v>
      </c>
      <c r="T109" s="65">
        <v>92.37</v>
      </c>
      <c r="U109" s="65">
        <v>738.96</v>
      </c>
      <c r="V109" s="66">
        <v>827.63520000000017</v>
      </c>
      <c r="W109" s="67"/>
      <c r="X109" s="63">
        <v>2017</v>
      </c>
      <c r="Y109" s="68" t="s">
        <v>688</v>
      </c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</row>
    <row r="110" spans="1:39" ht="131.25" x14ac:dyDescent="0.25">
      <c r="B110" s="20" t="s">
        <v>449</v>
      </c>
      <c r="C110" s="1" t="s">
        <v>27</v>
      </c>
      <c r="D110" s="1" t="s">
        <v>251</v>
      </c>
      <c r="E110" s="1" t="s">
        <v>147</v>
      </c>
      <c r="F110" s="1" t="s">
        <v>252</v>
      </c>
      <c r="G110" s="1" t="s">
        <v>253</v>
      </c>
      <c r="H110" s="3" t="s">
        <v>32</v>
      </c>
      <c r="I110" s="21">
        <v>0</v>
      </c>
      <c r="J110" s="1" t="s">
        <v>33</v>
      </c>
      <c r="K110" s="1" t="s">
        <v>40</v>
      </c>
      <c r="L110" s="1" t="s">
        <v>515</v>
      </c>
      <c r="M110" s="1" t="s">
        <v>40</v>
      </c>
      <c r="N110" s="1" t="s">
        <v>35</v>
      </c>
      <c r="O110" s="1" t="s">
        <v>85</v>
      </c>
      <c r="P110" s="1" t="s">
        <v>36</v>
      </c>
      <c r="Q110" s="3">
        <v>796</v>
      </c>
      <c r="R110" s="3" t="s">
        <v>99</v>
      </c>
      <c r="S110" s="1">
        <v>75</v>
      </c>
      <c r="T110" s="4">
        <v>15.19</v>
      </c>
      <c r="U110" s="4">
        <v>0</v>
      </c>
      <c r="V110" s="5">
        <f t="shared" si="2"/>
        <v>0</v>
      </c>
      <c r="W110" s="6"/>
      <c r="X110" s="3">
        <v>2017</v>
      </c>
      <c r="Y110" s="7"/>
    </row>
    <row r="111" spans="1:39" ht="131.25" x14ac:dyDescent="0.25">
      <c r="A111" s="48"/>
      <c r="B111" s="61" t="s">
        <v>651</v>
      </c>
      <c r="C111" s="62" t="s">
        <v>27</v>
      </c>
      <c r="D111" s="62" t="s">
        <v>251</v>
      </c>
      <c r="E111" s="62" t="s">
        <v>147</v>
      </c>
      <c r="F111" s="62" t="s">
        <v>252</v>
      </c>
      <c r="G111" s="62" t="s">
        <v>253</v>
      </c>
      <c r="H111" s="63" t="s">
        <v>32</v>
      </c>
      <c r="I111" s="64">
        <v>0</v>
      </c>
      <c r="J111" s="62" t="s">
        <v>33</v>
      </c>
      <c r="K111" s="62" t="s">
        <v>690</v>
      </c>
      <c r="L111" s="62" t="s">
        <v>515</v>
      </c>
      <c r="M111" s="62" t="s">
        <v>690</v>
      </c>
      <c r="N111" s="62" t="s">
        <v>35</v>
      </c>
      <c r="O111" s="62" t="s">
        <v>85</v>
      </c>
      <c r="P111" s="62" t="s">
        <v>36</v>
      </c>
      <c r="Q111" s="63">
        <v>796</v>
      </c>
      <c r="R111" s="63" t="s">
        <v>99</v>
      </c>
      <c r="S111" s="62">
        <v>75</v>
      </c>
      <c r="T111" s="65">
        <v>15.19</v>
      </c>
      <c r="U111" s="65">
        <v>1139.25</v>
      </c>
      <c r="V111" s="66">
        <v>1275.96</v>
      </c>
      <c r="W111" s="67"/>
      <c r="X111" s="63">
        <v>2017</v>
      </c>
      <c r="Y111" s="68" t="s">
        <v>688</v>
      </c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</row>
    <row r="112" spans="1:39" ht="131.25" x14ac:dyDescent="0.25">
      <c r="B112" s="20" t="s">
        <v>450</v>
      </c>
      <c r="C112" s="1" t="s">
        <v>27</v>
      </c>
      <c r="D112" s="1" t="s">
        <v>254</v>
      </c>
      <c r="E112" s="1" t="s">
        <v>148</v>
      </c>
      <c r="F112" s="1" t="s">
        <v>255</v>
      </c>
      <c r="G112" s="1" t="s">
        <v>256</v>
      </c>
      <c r="H112" s="3" t="s">
        <v>32</v>
      </c>
      <c r="I112" s="21">
        <v>0</v>
      </c>
      <c r="J112" s="1" t="s">
        <v>33</v>
      </c>
      <c r="K112" s="1" t="s">
        <v>40</v>
      </c>
      <c r="L112" s="1" t="s">
        <v>515</v>
      </c>
      <c r="M112" s="1" t="s">
        <v>40</v>
      </c>
      <c r="N112" s="1" t="s">
        <v>35</v>
      </c>
      <c r="O112" s="1" t="s">
        <v>85</v>
      </c>
      <c r="P112" s="1" t="s">
        <v>36</v>
      </c>
      <c r="Q112" s="3">
        <v>796</v>
      </c>
      <c r="R112" s="3" t="s">
        <v>99</v>
      </c>
      <c r="S112" s="1">
        <v>2</v>
      </c>
      <c r="T112" s="4">
        <v>110.04</v>
      </c>
      <c r="U112" s="4">
        <v>0</v>
      </c>
      <c r="V112" s="5">
        <f t="shared" si="2"/>
        <v>0</v>
      </c>
      <c r="W112" s="6"/>
      <c r="X112" s="3">
        <v>2017</v>
      </c>
      <c r="Y112" s="7"/>
    </row>
    <row r="113" spans="1:39" ht="131.25" x14ac:dyDescent="0.25">
      <c r="A113" s="48"/>
      <c r="B113" s="61" t="s">
        <v>652</v>
      </c>
      <c r="C113" s="62" t="s">
        <v>27</v>
      </c>
      <c r="D113" s="62" t="s">
        <v>254</v>
      </c>
      <c r="E113" s="62" t="s">
        <v>148</v>
      </c>
      <c r="F113" s="62" t="s">
        <v>255</v>
      </c>
      <c r="G113" s="62" t="s">
        <v>256</v>
      </c>
      <c r="H113" s="63" t="s">
        <v>32</v>
      </c>
      <c r="I113" s="64">
        <v>0</v>
      </c>
      <c r="J113" s="62" t="s">
        <v>33</v>
      </c>
      <c r="K113" s="62" t="s">
        <v>690</v>
      </c>
      <c r="L113" s="62" t="s">
        <v>515</v>
      </c>
      <c r="M113" s="62" t="s">
        <v>690</v>
      </c>
      <c r="N113" s="62" t="s">
        <v>35</v>
      </c>
      <c r="O113" s="62" t="s">
        <v>85</v>
      </c>
      <c r="P113" s="62" t="s">
        <v>36</v>
      </c>
      <c r="Q113" s="63">
        <v>796</v>
      </c>
      <c r="R113" s="63" t="s">
        <v>99</v>
      </c>
      <c r="S113" s="62">
        <v>2</v>
      </c>
      <c r="T113" s="65">
        <v>110.04</v>
      </c>
      <c r="U113" s="65">
        <v>220.08</v>
      </c>
      <c r="V113" s="66">
        <v>246.48960000000002</v>
      </c>
      <c r="W113" s="67"/>
      <c r="X113" s="63">
        <v>2017</v>
      </c>
      <c r="Y113" s="68" t="s">
        <v>688</v>
      </c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</row>
    <row r="114" spans="1:39" ht="131.25" x14ac:dyDescent="0.25">
      <c r="B114" s="20" t="s">
        <v>451</v>
      </c>
      <c r="C114" s="1" t="s">
        <v>27</v>
      </c>
      <c r="D114" s="1" t="s">
        <v>257</v>
      </c>
      <c r="E114" s="1" t="s">
        <v>258</v>
      </c>
      <c r="F114" s="1" t="s">
        <v>259</v>
      </c>
      <c r="G114" s="1" t="s">
        <v>260</v>
      </c>
      <c r="H114" s="3" t="s">
        <v>32</v>
      </c>
      <c r="I114" s="21">
        <v>0</v>
      </c>
      <c r="J114" s="1" t="s">
        <v>33</v>
      </c>
      <c r="K114" s="1" t="s">
        <v>40</v>
      </c>
      <c r="L114" s="1" t="s">
        <v>515</v>
      </c>
      <c r="M114" s="1" t="s">
        <v>40</v>
      </c>
      <c r="N114" s="1" t="s">
        <v>35</v>
      </c>
      <c r="O114" s="1" t="s">
        <v>85</v>
      </c>
      <c r="P114" s="1" t="s">
        <v>36</v>
      </c>
      <c r="Q114" s="3">
        <v>796</v>
      </c>
      <c r="R114" s="3" t="s">
        <v>99</v>
      </c>
      <c r="S114" s="1">
        <v>20</v>
      </c>
      <c r="T114" s="4">
        <v>146.44999999999999</v>
      </c>
      <c r="U114" s="4">
        <v>0</v>
      </c>
      <c r="V114" s="5">
        <f t="shared" si="2"/>
        <v>0</v>
      </c>
      <c r="W114" s="6"/>
      <c r="X114" s="3">
        <v>2017</v>
      </c>
      <c r="Y114" s="7"/>
    </row>
    <row r="115" spans="1:39" ht="131.25" x14ac:dyDescent="0.25">
      <c r="A115" s="48"/>
      <c r="B115" s="61" t="s">
        <v>653</v>
      </c>
      <c r="C115" s="62" t="s">
        <v>27</v>
      </c>
      <c r="D115" s="62" t="s">
        <v>257</v>
      </c>
      <c r="E115" s="62" t="s">
        <v>258</v>
      </c>
      <c r="F115" s="62" t="s">
        <v>259</v>
      </c>
      <c r="G115" s="62" t="s">
        <v>260</v>
      </c>
      <c r="H115" s="63" t="s">
        <v>32</v>
      </c>
      <c r="I115" s="64">
        <v>0</v>
      </c>
      <c r="J115" s="62" t="s">
        <v>33</v>
      </c>
      <c r="K115" s="62" t="s">
        <v>690</v>
      </c>
      <c r="L115" s="62" t="s">
        <v>515</v>
      </c>
      <c r="M115" s="62" t="s">
        <v>690</v>
      </c>
      <c r="N115" s="62" t="s">
        <v>35</v>
      </c>
      <c r="O115" s="62" t="s">
        <v>85</v>
      </c>
      <c r="P115" s="62" t="s">
        <v>36</v>
      </c>
      <c r="Q115" s="63">
        <v>796</v>
      </c>
      <c r="R115" s="63" t="s">
        <v>99</v>
      </c>
      <c r="S115" s="62">
        <v>20</v>
      </c>
      <c r="T115" s="65">
        <v>146.44999999999999</v>
      </c>
      <c r="U115" s="65">
        <v>2929</v>
      </c>
      <c r="V115" s="66">
        <v>3280.4800000000005</v>
      </c>
      <c r="W115" s="67"/>
      <c r="X115" s="63">
        <v>2017</v>
      </c>
      <c r="Y115" s="68" t="s">
        <v>688</v>
      </c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</row>
    <row r="116" spans="1:39" ht="131.25" x14ac:dyDescent="0.25">
      <c r="B116" s="20" t="s">
        <v>452</v>
      </c>
      <c r="C116" s="1" t="s">
        <v>27</v>
      </c>
      <c r="D116" s="1" t="s">
        <v>261</v>
      </c>
      <c r="E116" s="1" t="s">
        <v>149</v>
      </c>
      <c r="F116" s="1" t="s">
        <v>214</v>
      </c>
      <c r="G116" s="1" t="s">
        <v>262</v>
      </c>
      <c r="H116" s="3" t="s">
        <v>32</v>
      </c>
      <c r="I116" s="21">
        <v>0</v>
      </c>
      <c r="J116" s="1" t="s">
        <v>33</v>
      </c>
      <c r="K116" s="1" t="s">
        <v>40</v>
      </c>
      <c r="L116" s="1" t="s">
        <v>515</v>
      </c>
      <c r="M116" s="1" t="s">
        <v>40</v>
      </c>
      <c r="N116" s="1" t="s">
        <v>35</v>
      </c>
      <c r="O116" s="1" t="s">
        <v>85</v>
      </c>
      <c r="P116" s="1" t="s">
        <v>36</v>
      </c>
      <c r="Q116" s="3">
        <v>778</v>
      </c>
      <c r="R116" s="3" t="s">
        <v>271</v>
      </c>
      <c r="S116" s="1">
        <v>1</v>
      </c>
      <c r="T116" s="4">
        <v>195.3</v>
      </c>
      <c r="U116" s="4">
        <v>0</v>
      </c>
      <c r="V116" s="5">
        <f t="shared" si="2"/>
        <v>0</v>
      </c>
      <c r="W116" s="6"/>
      <c r="X116" s="3">
        <v>2017</v>
      </c>
      <c r="Y116" s="7"/>
    </row>
    <row r="117" spans="1:39" ht="131.25" x14ac:dyDescent="0.25">
      <c r="A117" s="48"/>
      <c r="B117" s="61" t="s">
        <v>654</v>
      </c>
      <c r="C117" s="62" t="s">
        <v>27</v>
      </c>
      <c r="D117" s="62" t="s">
        <v>261</v>
      </c>
      <c r="E117" s="62" t="s">
        <v>149</v>
      </c>
      <c r="F117" s="62" t="s">
        <v>214</v>
      </c>
      <c r="G117" s="62" t="s">
        <v>262</v>
      </c>
      <c r="H117" s="63" t="s">
        <v>32</v>
      </c>
      <c r="I117" s="64">
        <v>0</v>
      </c>
      <c r="J117" s="62" t="s">
        <v>33</v>
      </c>
      <c r="K117" s="62" t="s">
        <v>690</v>
      </c>
      <c r="L117" s="62" t="s">
        <v>515</v>
      </c>
      <c r="M117" s="62" t="s">
        <v>690</v>
      </c>
      <c r="N117" s="62" t="s">
        <v>35</v>
      </c>
      <c r="O117" s="62" t="s">
        <v>85</v>
      </c>
      <c r="P117" s="62" t="s">
        <v>36</v>
      </c>
      <c r="Q117" s="63">
        <v>778</v>
      </c>
      <c r="R117" s="63" t="s">
        <v>271</v>
      </c>
      <c r="S117" s="62">
        <v>1</v>
      </c>
      <c r="T117" s="65">
        <v>195.3</v>
      </c>
      <c r="U117" s="65">
        <v>195.3</v>
      </c>
      <c r="V117" s="66">
        <v>218.73600000000005</v>
      </c>
      <c r="W117" s="67"/>
      <c r="X117" s="63">
        <v>2017</v>
      </c>
      <c r="Y117" s="68" t="s">
        <v>688</v>
      </c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</row>
    <row r="118" spans="1:39" ht="131.25" x14ac:dyDescent="0.25">
      <c r="B118" s="20" t="s">
        <v>453</v>
      </c>
      <c r="C118" s="1" t="s">
        <v>27</v>
      </c>
      <c r="D118" s="1" t="s">
        <v>263</v>
      </c>
      <c r="E118" s="1" t="s">
        <v>150</v>
      </c>
      <c r="F118" s="1" t="s">
        <v>264</v>
      </c>
      <c r="G118" s="1" t="s">
        <v>265</v>
      </c>
      <c r="H118" s="3" t="s">
        <v>32</v>
      </c>
      <c r="I118" s="21">
        <v>0</v>
      </c>
      <c r="J118" s="1" t="s">
        <v>33</v>
      </c>
      <c r="K118" s="1" t="s">
        <v>40</v>
      </c>
      <c r="L118" s="1" t="s">
        <v>515</v>
      </c>
      <c r="M118" s="1" t="s">
        <v>40</v>
      </c>
      <c r="N118" s="1" t="s">
        <v>35</v>
      </c>
      <c r="O118" s="1" t="s">
        <v>85</v>
      </c>
      <c r="P118" s="1" t="s">
        <v>36</v>
      </c>
      <c r="Q118" s="3">
        <v>796</v>
      </c>
      <c r="R118" s="3" t="s">
        <v>99</v>
      </c>
      <c r="S118" s="1">
        <v>20</v>
      </c>
      <c r="T118" s="4">
        <v>132.91</v>
      </c>
      <c r="U118" s="4">
        <v>0</v>
      </c>
      <c r="V118" s="5">
        <f t="shared" si="2"/>
        <v>0</v>
      </c>
      <c r="W118" s="6"/>
      <c r="X118" s="3">
        <v>2017</v>
      </c>
      <c r="Y118" s="7"/>
    </row>
    <row r="119" spans="1:39" ht="131.25" x14ac:dyDescent="0.25">
      <c r="A119" s="48"/>
      <c r="B119" s="61" t="s">
        <v>655</v>
      </c>
      <c r="C119" s="62" t="s">
        <v>27</v>
      </c>
      <c r="D119" s="62" t="s">
        <v>263</v>
      </c>
      <c r="E119" s="62" t="s">
        <v>150</v>
      </c>
      <c r="F119" s="62" t="s">
        <v>264</v>
      </c>
      <c r="G119" s="62" t="s">
        <v>265</v>
      </c>
      <c r="H119" s="63" t="s">
        <v>32</v>
      </c>
      <c r="I119" s="64">
        <v>0</v>
      </c>
      <c r="J119" s="62" t="s">
        <v>33</v>
      </c>
      <c r="K119" s="62" t="s">
        <v>690</v>
      </c>
      <c r="L119" s="62" t="s">
        <v>515</v>
      </c>
      <c r="M119" s="62" t="s">
        <v>690</v>
      </c>
      <c r="N119" s="62" t="s">
        <v>35</v>
      </c>
      <c r="O119" s="62" t="s">
        <v>85</v>
      </c>
      <c r="P119" s="62" t="s">
        <v>36</v>
      </c>
      <c r="Q119" s="63">
        <v>796</v>
      </c>
      <c r="R119" s="63" t="s">
        <v>99</v>
      </c>
      <c r="S119" s="62">
        <v>20</v>
      </c>
      <c r="T119" s="65">
        <v>132.91</v>
      </c>
      <c r="U119" s="65">
        <v>2658.2</v>
      </c>
      <c r="V119" s="66">
        <v>2977.1840000000002</v>
      </c>
      <c r="W119" s="67"/>
      <c r="X119" s="63">
        <v>2017</v>
      </c>
      <c r="Y119" s="68" t="s">
        <v>688</v>
      </c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</row>
    <row r="120" spans="1:39" ht="131.25" x14ac:dyDescent="0.25">
      <c r="B120" s="20" t="s">
        <v>454</v>
      </c>
      <c r="C120" s="1" t="s">
        <v>27</v>
      </c>
      <c r="D120" s="1" t="s">
        <v>266</v>
      </c>
      <c r="E120" s="1" t="s">
        <v>151</v>
      </c>
      <c r="F120" s="1" t="s">
        <v>267</v>
      </c>
      <c r="G120" s="1" t="s">
        <v>268</v>
      </c>
      <c r="H120" s="3" t="s">
        <v>32</v>
      </c>
      <c r="I120" s="21">
        <v>0</v>
      </c>
      <c r="J120" s="1" t="s">
        <v>33</v>
      </c>
      <c r="K120" s="1" t="s">
        <v>40</v>
      </c>
      <c r="L120" s="1" t="s">
        <v>515</v>
      </c>
      <c r="M120" s="1" t="s">
        <v>40</v>
      </c>
      <c r="N120" s="1" t="s">
        <v>35</v>
      </c>
      <c r="O120" s="1" t="s">
        <v>85</v>
      </c>
      <c r="P120" s="1" t="s">
        <v>36</v>
      </c>
      <c r="Q120" s="3">
        <v>796</v>
      </c>
      <c r="R120" s="3" t="s">
        <v>99</v>
      </c>
      <c r="S120" s="1">
        <v>19</v>
      </c>
      <c r="T120" s="4">
        <v>41.36</v>
      </c>
      <c r="U120" s="4">
        <v>0</v>
      </c>
      <c r="V120" s="5">
        <f t="shared" si="2"/>
        <v>0</v>
      </c>
      <c r="W120" s="6"/>
      <c r="X120" s="3">
        <v>2017</v>
      </c>
      <c r="Y120" s="7"/>
    </row>
    <row r="121" spans="1:39" ht="131.25" x14ac:dyDescent="0.25">
      <c r="A121" s="48"/>
      <c r="B121" s="61" t="s">
        <v>656</v>
      </c>
      <c r="C121" s="62" t="s">
        <v>27</v>
      </c>
      <c r="D121" s="62" t="s">
        <v>266</v>
      </c>
      <c r="E121" s="62" t="s">
        <v>151</v>
      </c>
      <c r="F121" s="62" t="s">
        <v>267</v>
      </c>
      <c r="G121" s="62" t="s">
        <v>268</v>
      </c>
      <c r="H121" s="63" t="s">
        <v>32</v>
      </c>
      <c r="I121" s="64">
        <v>0</v>
      </c>
      <c r="J121" s="62" t="s">
        <v>33</v>
      </c>
      <c r="K121" s="62" t="s">
        <v>690</v>
      </c>
      <c r="L121" s="62" t="s">
        <v>515</v>
      </c>
      <c r="M121" s="62" t="s">
        <v>690</v>
      </c>
      <c r="N121" s="62" t="s">
        <v>35</v>
      </c>
      <c r="O121" s="62" t="s">
        <v>85</v>
      </c>
      <c r="P121" s="62" t="s">
        <v>36</v>
      </c>
      <c r="Q121" s="63">
        <v>796</v>
      </c>
      <c r="R121" s="63" t="s">
        <v>99</v>
      </c>
      <c r="S121" s="62">
        <v>19</v>
      </c>
      <c r="T121" s="65">
        <v>41.36</v>
      </c>
      <c r="U121" s="65">
        <v>785.84</v>
      </c>
      <c r="V121" s="66">
        <v>880.14080000000013</v>
      </c>
      <c r="W121" s="67"/>
      <c r="X121" s="63">
        <v>2017</v>
      </c>
      <c r="Y121" s="68" t="s">
        <v>688</v>
      </c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</row>
    <row r="122" spans="1:39" ht="129" customHeight="1" x14ac:dyDescent="0.25">
      <c r="B122" s="20" t="s">
        <v>455</v>
      </c>
      <c r="C122" s="1" t="s">
        <v>27</v>
      </c>
      <c r="D122" s="1" t="s">
        <v>276</v>
      </c>
      <c r="E122" s="1" t="s">
        <v>277</v>
      </c>
      <c r="F122" s="1" t="s">
        <v>278</v>
      </c>
      <c r="G122" s="1" t="s">
        <v>289</v>
      </c>
      <c r="H122" s="3" t="s">
        <v>32</v>
      </c>
      <c r="I122" s="21">
        <v>30</v>
      </c>
      <c r="J122" s="1" t="s">
        <v>33</v>
      </c>
      <c r="K122" s="1" t="s">
        <v>40</v>
      </c>
      <c r="L122" s="1" t="s">
        <v>519</v>
      </c>
      <c r="M122" s="1" t="s">
        <v>40</v>
      </c>
      <c r="N122" s="1" t="s">
        <v>35</v>
      </c>
      <c r="O122" s="1" t="s">
        <v>85</v>
      </c>
      <c r="P122" s="1" t="s">
        <v>36</v>
      </c>
      <c r="Q122" s="3">
        <v>796</v>
      </c>
      <c r="R122" s="3" t="s">
        <v>99</v>
      </c>
      <c r="S122" s="1">
        <v>1813</v>
      </c>
      <c r="T122" s="4">
        <v>54</v>
      </c>
      <c r="U122" s="4">
        <v>0</v>
      </c>
      <c r="V122" s="5">
        <f>U122*1.12</f>
        <v>0</v>
      </c>
      <c r="W122" s="6" t="s">
        <v>284</v>
      </c>
      <c r="X122" s="3">
        <v>2017</v>
      </c>
      <c r="Y122" s="7"/>
    </row>
    <row r="123" spans="1:39" ht="131.25" hidden="1" x14ac:dyDescent="0.25">
      <c r="B123" s="20" t="s">
        <v>540</v>
      </c>
      <c r="C123" s="1" t="s">
        <v>27</v>
      </c>
      <c r="D123" s="1" t="s">
        <v>276</v>
      </c>
      <c r="E123" s="1" t="s">
        <v>277</v>
      </c>
      <c r="F123" s="1" t="s">
        <v>278</v>
      </c>
      <c r="G123" s="1" t="s">
        <v>289</v>
      </c>
      <c r="H123" s="3" t="s">
        <v>32</v>
      </c>
      <c r="I123" s="21">
        <v>0</v>
      </c>
      <c r="J123" s="1" t="s">
        <v>33</v>
      </c>
      <c r="K123" s="1" t="s">
        <v>40</v>
      </c>
      <c r="L123" s="1" t="s">
        <v>519</v>
      </c>
      <c r="M123" s="1" t="s">
        <v>40</v>
      </c>
      <c r="N123" s="1" t="s">
        <v>35</v>
      </c>
      <c r="O123" s="1" t="s">
        <v>85</v>
      </c>
      <c r="P123" s="1" t="s">
        <v>36</v>
      </c>
      <c r="Q123" s="3">
        <v>796</v>
      </c>
      <c r="R123" s="3" t="s">
        <v>99</v>
      </c>
      <c r="S123" s="1">
        <v>1813</v>
      </c>
      <c r="T123" s="4">
        <v>22.57</v>
      </c>
      <c r="U123" s="4">
        <v>0</v>
      </c>
      <c r="V123" s="5">
        <f>U123*1.12</f>
        <v>0</v>
      </c>
      <c r="W123" s="6"/>
      <c r="X123" s="3">
        <v>2017</v>
      </c>
      <c r="Y123" s="7" t="s">
        <v>562</v>
      </c>
    </row>
    <row r="124" spans="1:39" ht="131.25" x14ac:dyDescent="0.25">
      <c r="A124" s="48"/>
      <c r="B124" s="61" t="s">
        <v>657</v>
      </c>
      <c r="C124" s="62" t="s">
        <v>27</v>
      </c>
      <c r="D124" s="62" t="s">
        <v>276</v>
      </c>
      <c r="E124" s="62" t="s">
        <v>277</v>
      </c>
      <c r="F124" s="62" t="s">
        <v>278</v>
      </c>
      <c r="G124" s="62" t="s">
        <v>289</v>
      </c>
      <c r="H124" s="63" t="s">
        <v>32</v>
      </c>
      <c r="I124" s="64">
        <v>0</v>
      </c>
      <c r="J124" s="62" t="s">
        <v>33</v>
      </c>
      <c r="K124" s="62" t="s">
        <v>690</v>
      </c>
      <c r="L124" s="62" t="s">
        <v>536</v>
      </c>
      <c r="M124" s="62" t="s">
        <v>690</v>
      </c>
      <c r="N124" s="62" t="s">
        <v>35</v>
      </c>
      <c r="O124" s="62" t="s">
        <v>85</v>
      </c>
      <c r="P124" s="62" t="s">
        <v>36</v>
      </c>
      <c r="Q124" s="63">
        <v>796</v>
      </c>
      <c r="R124" s="63" t="s">
        <v>99</v>
      </c>
      <c r="S124" s="62">
        <v>1813</v>
      </c>
      <c r="T124" s="65">
        <v>22.57</v>
      </c>
      <c r="U124" s="65">
        <v>40919.410000000003</v>
      </c>
      <c r="V124" s="66">
        <v>45829.739200000011</v>
      </c>
      <c r="W124" s="67"/>
      <c r="X124" s="63">
        <v>2017</v>
      </c>
      <c r="Y124" s="68" t="s">
        <v>689</v>
      </c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</row>
    <row r="125" spans="1:39" ht="157.5" x14ac:dyDescent="0.25">
      <c r="B125" s="20" t="s">
        <v>456</v>
      </c>
      <c r="C125" s="1" t="s">
        <v>27</v>
      </c>
      <c r="D125" s="1" t="s">
        <v>279</v>
      </c>
      <c r="E125" s="1" t="s">
        <v>274</v>
      </c>
      <c r="F125" s="1" t="s">
        <v>280</v>
      </c>
      <c r="G125" s="1" t="s">
        <v>288</v>
      </c>
      <c r="H125" s="3" t="s">
        <v>32</v>
      </c>
      <c r="I125" s="21">
        <v>30</v>
      </c>
      <c r="J125" s="1" t="s">
        <v>33</v>
      </c>
      <c r="K125" s="1" t="s">
        <v>40</v>
      </c>
      <c r="L125" s="1" t="s">
        <v>519</v>
      </c>
      <c r="M125" s="1" t="s">
        <v>40</v>
      </c>
      <c r="N125" s="1" t="s">
        <v>35</v>
      </c>
      <c r="O125" s="1" t="s">
        <v>85</v>
      </c>
      <c r="P125" s="1" t="s">
        <v>36</v>
      </c>
      <c r="Q125" s="3">
        <v>796</v>
      </c>
      <c r="R125" s="3" t="s">
        <v>99</v>
      </c>
      <c r="S125" s="1">
        <v>16</v>
      </c>
      <c r="T125" s="4">
        <v>650</v>
      </c>
      <c r="U125" s="4">
        <v>0</v>
      </c>
      <c r="V125" s="5">
        <f t="shared" ref="V125:V128" si="3">U125*1.12</f>
        <v>0</v>
      </c>
      <c r="W125" s="6" t="s">
        <v>284</v>
      </c>
      <c r="X125" s="3">
        <v>2017</v>
      </c>
      <c r="Y125" s="7"/>
    </row>
    <row r="126" spans="1:39" ht="157.5" hidden="1" x14ac:dyDescent="0.25">
      <c r="B126" s="20" t="s">
        <v>541</v>
      </c>
      <c r="C126" s="1" t="s">
        <v>27</v>
      </c>
      <c r="D126" s="1" t="s">
        <v>279</v>
      </c>
      <c r="E126" s="1" t="s">
        <v>274</v>
      </c>
      <c r="F126" s="1" t="s">
        <v>280</v>
      </c>
      <c r="G126" s="1" t="s">
        <v>288</v>
      </c>
      <c r="H126" s="3" t="s">
        <v>32</v>
      </c>
      <c r="I126" s="21">
        <v>0</v>
      </c>
      <c r="J126" s="1" t="s">
        <v>33</v>
      </c>
      <c r="K126" s="1" t="s">
        <v>40</v>
      </c>
      <c r="L126" s="1" t="s">
        <v>519</v>
      </c>
      <c r="M126" s="1" t="s">
        <v>40</v>
      </c>
      <c r="N126" s="1" t="s">
        <v>35</v>
      </c>
      <c r="O126" s="1" t="s">
        <v>85</v>
      </c>
      <c r="P126" s="1" t="s">
        <v>36</v>
      </c>
      <c r="Q126" s="3">
        <v>796</v>
      </c>
      <c r="R126" s="3" t="s">
        <v>99</v>
      </c>
      <c r="S126" s="1">
        <v>16</v>
      </c>
      <c r="T126" s="4">
        <v>1991.1</v>
      </c>
      <c r="U126" s="4">
        <v>0</v>
      </c>
      <c r="V126" s="5">
        <f t="shared" si="3"/>
        <v>0</v>
      </c>
      <c r="W126" s="6"/>
      <c r="X126" s="3">
        <v>2017</v>
      </c>
      <c r="Y126" s="7" t="s">
        <v>562</v>
      </c>
    </row>
    <row r="127" spans="1:39" ht="157.5" x14ac:dyDescent="0.25">
      <c r="A127" s="48"/>
      <c r="B127" s="61" t="s">
        <v>658</v>
      </c>
      <c r="C127" s="62" t="s">
        <v>27</v>
      </c>
      <c r="D127" s="62" t="s">
        <v>279</v>
      </c>
      <c r="E127" s="62" t="s">
        <v>274</v>
      </c>
      <c r="F127" s="62" t="s">
        <v>280</v>
      </c>
      <c r="G127" s="62" t="s">
        <v>288</v>
      </c>
      <c r="H127" s="63" t="s">
        <v>32</v>
      </c>
      <c r="I127" s="64">
        <v>0</v>
      </c>
      <c r="J127" s="62" t="s">
        <v>33</v>
      </c>
      <c r="K127" s="62" t="s">
        <v>690</v>
      </c>
      <c r="L127" s="62" t="s">
        <v>536</v>
      </c>
      <c r="M127" s="62" t="s">
        <v>690</v>
      </c>
      <c r="N127" s="62" t="s">
        <v>35</v>
      </c>
      <c r="O127" s="62" t="s">
        <v>85</v>
      </c>
      <c r="P127" s="62" t="s">
        <v>36</v>
      </c>
      <c r="Q127" s="63">
        <v>796</v>
      </c>
      <c r="R127" s="63" t="s">
        <v>99</v>
      </c>
      <c r="S127" s="62">
        <v>16</v>
      </c>
      <c r="T127" s="65">
        <v>1991.1</v>
      </c>
      <c r="U127" s="65">
        <v>31857.599999999999</v>
      </c>
      <c r="V127" s="66">
        <v>35680.512000000002</v>
      </c>
      <c r="W127" s="67"/>
      <c r="X127" s="63">
        <v>2017</v>
      </c>
      <c r="Y127" s="68" t="s">
        <v>689</v>
      </c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</row>
    <row r="128" spans="1:39" ht="157.5" x14ac:dyDescent="0.25">
      <c r="B128" s="20" t="s">
        <v>457</v>
      </c>
      <c r="C128" s="1" t="s">
        <v>27</v>
      </c>
      <c r="D128" s="1" t="s">
        <v>281</v>
      </c>
      <c r="E128" s="1" t="s">
        <v>275</v>
      </c>
      <c r="F128" s="1" t="s">
        <v>282</v>
      </c>
      <c r="G128" s="1" t="s">
        <v>287</v>
      </c>
      <c r="H128" s="3" t="s">
        <v>32</v>
      </c>
      <c r="I128" s="21">
        <v>30</v>
      </c>
      <c r="J128" s="1" t="s">
        <v>33</v>
      </c>
      <c r="K128" s="1" t="s">
        <v>40</v>
      </c>
      <c r="L128" s="1" t="s">
        <v>93</v>
      </c>
      <c r="M128" s="1" t="s">
        <v>40</v>
      </c>
      <c r="N128" s="1" t="s">
        <v>35</v>
      </c>
      <c r="O128" s="1" t="s">
        <v>85</v>
      </c>
      <c r="P128" s="1" t="s">
        <v>36</v>
      </c>
      <c r="Q128" s="3">
        <v>796</v>
      </c>
      <c r="R128" s="3" t="s">
        <v>99</v>
      </c>
      <c r="S128" s="1">
        <v>1422</v>
      </c>
      <c r="T128" s="4">
        <v>35</v>
      </c>
      <c r="U128" s="4">
        <v>0</v>
      </c>
      <c r="V128" s="5">
        <f t="shared" si="3"/>
        <v>0</v>
      </c>
      <c r="W128" s="6" t="s">
        <v>284</v>
      </c>
      <c r="X128" s="3">
        <v>2017</v>
      </c>
      <c r="Y128" s="7"/>
    </row>
    <row r="129" spans="1:39" ht="131.25" hidden="1" x14ac:dyDescent="0.25">
      <c r="B129" s="20" t="s">
        <v>542</v>
      </c>
      <c r="C129" s="1" t="s">
        <v>27</v>
      </c>
      <c r="D129" s="1" t="s">
        <v>543</v>
      </c>
      <c r="E129" s="1" t="s">
        <v>544</v>
      </c>
      <c r="F129" s="1" t="s">
        <v>545</v>
      </c>
      <c r="G129" s="1" t="s">
        <v>565</v>
      </c>
      <c r="H129" s="3" t="s">
        <v>32</v>
      </c>
      <c r="I129" s="21">
        <v>0</v>
      </c>
      <c r="J129" s="1" t="s">
        <v>33</v>
      </c>
      <c r="K129" s="1" t="s">
        <v>40</v>
      </c>
      <c r="L129" s="1" t="s">
        <v>93</v>
      </c>
      <c r="M129" s="1" t="s">
        <v>40</v>
      </c>
      <c r="N129" s="1" t="s">
        <v>35</v>
      </c>
      <c r="O129" s="1" t="s">
        <v>85</v>
      </c>
      <c r="P129" s="1" t="s">
        <v>36</v>
      </c>
      <c r="Q129" s="3">
        <v>796</v>
      </c>
      <c r="R129" s="3" t="s">
        <v>99</v>
      </c>
      <c r="S129" s="1">
        <v>1422</v>
      </c>
      <c r="T129" s="4">
        <v>26.17</v>
      </c>
      <c r="U129" s="4">
        <v>0</v>
      </c>
      <c r="V129" s="5">
        <f>U129*1.12</f>
        <v>0</v>
      </c>
      <c r="W129" s="6"/>
      <c r="X129" s="3">
        <v>2017</v>
      </c>
      <c r="Y129" s="7" t="s">
        <v>566</v>
      </c>
    </row>
    <row r="130" spans="1:39" ht="131.25" x14ac:dyDescent="0.25">
      <c r="A130" s="48"/>
      <c r="B130" s="61" t="s">
        <v>659</v>
      </c>
      <c r="C130" s="62" t="s">
        <v>27</v>
      </c>
      <c r="D130" s="62" t="s">
        <v>543</v>
      </c>
      <c r="E130" s="62" t="s">
        <v>544</v>
      </c>
      <c r="F130" s="62" t="s">
        <v>545</v>
      </c>
      <c r="G130" s="62" t="s">
        <v>565</v>
      </c>
      <c r="H130" s="63" t="s">
        <v>32</v>
      </c>
      <c r="I130" s="64">
        <v>0</v>
      </c>
      <c r="J130" s="62" t="s">
        <v>33</v>
      </c>
      <c r="K130" s="62" t="s">
        <v>690</v>
      </c>
      <c r="L130" s="62" t="s">
        <v>536</v>
      </c>
      <c r="M130" s="62" t="s">
        <v>690</v>
      </c>
      <c r="N130" s="62" t="s">
        <v>35</v>
      </c>
      <c r="O130" s="62" t="s">
        <v>85</v>
      </c>
      <c r="P130" s="62" t="s">
        <v>36</v>
      </c>
      <c r="Q130" s="63">
        <v>796</v>
      </c>
      <c r="R130" s="63" t="s">
        <v>99</v>
      </c>
      <c r="S130" s="62">
        <v>1422</v>
      </c>
      <c r="T130" s="65">
        <v>26.17</v>
      </c>
      <c r="U130" s="65">
        <v>37213.740000000005</v>
      </c>
      <c r="V130" s="66">
        <v>41679.388800000008</v>
      </c>
      <c r="W130" s="67"/>
      <c r="X130" s="63">
        <v>2017</v>
      </c>
      <c r="Y130" s="68" t="s">
        <v>689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</row>
    <row r="131" spans="1:39" ht="131.25" x14ac:dyDescent="0.25">
      <c r="B131" s="20" t="s">
        <v>458</v>
      </c>
      <c r="C131" s="1" t="s">
        <v>27</v>
      </c>
      <c r="D131" s="1" t="s">
        <v>303</v>
      </c>
      <c r="E131" s="1" t="s">
        <v>304</v>
      </c>
      <c r="F131" s="1" t="s">
        <v>305</v>
      </c>
      <c r="G131" s="1"/>
      <c r="H131" s="3" t="s">
        <v>32</v>
      </c>
      <c r="I131" s="21">
        <v>0</v>
      </c>
      <c r="J131" s="1" t="s">
        <v>33</v>
      </c>
      <c r="K131" s="1" t="s">
        <v>40</v>
      </c>
      <c r="L131" s="1" t="s">
        <v>34</v>
      </c>
      <c r="M131" s="1" t="s">
        <v>40</v>
      </c>
      <c r="N131" s="1" t="s">
        <v>35</v>
      </c>
      <c r="O131" s="1" t="s">
        <v>85</v>
      </c>
      <c r="P131" s="1" t="s">
        <v>36</v>
      </c>
      <c r="Q131" s="3">
        <v>868</v>
      </c>
      <c r="R131" s="3" t="s">
        <v>328</v>
      </c>
      <c r="S131" s="1">
        <v>186</v>
      </c>
      <c r="T131" s="4">
        <v>566</v>
      </c>
      <c r="U131" s="4">
        <v>0</v>
      </c>
      <c r="V131" s="5">
        <f>U131*1.12</f>
        <v>0</v>
      </c>
      <c r="W131" s="6"/>
      <c r="X131" s="3">
        <v>2017</v>
      </c>
      <c r="Y131" s="7"/>
    </row>
    <row r="132" spans="1:39" ht="131.25" x14ac:dyDescent="0.25">
      <c r="B132" s="20" t="s">
        <v>546</v>
      </c>
      <c r="C132" s="1" t="s">
        <v>27</v>
      </c>
      <c r="D132" s="1" t="s">
        <v>303</v>
      </c>
      <c r="E132" s="1" t="s">
        <v>304</v>
      </c>
      <c r="F132" s="1" t="s">
        <v>305</v>
      </c>
      <c r="G132" s="1"/>
      <c r="H132" s="3" t="s">
        <v>32</v>
      </c>
      <c r="I132" s="21">
        <v>0</v>
      </c>
      <c r="J132" s="1" t="s">
        <v>33</v>
      </c>
      <c r="K132" s="1" t="s">
        <v>40</v>
      </c>
      <c r="L132" s="1" t="s">
        <v>34</v>
      </c>
      <c r="M132" s="1" t="s">
        <v>40</v>
      </c>
      <c r="N132" s="1" t="s">
        <v>35</v>
      </c>
      <c r="O132" s="1" t="s">
        <v>85</v>
      </c>
      <c r="P132" s="1" t="s">
        <v>36</v>
      </c>
      <c r="Q132" s="3">
        <v>868</v>
      </c>
      <c r="R132" s="3" t="s">
        <v>328</v>
      </c>
      <c r="S132" s="1">
        <v>186</v>
      </c>
      <c r="T132" s="4">
        <v>446.43</v>
      </c>
      <c r="U132" s="4">
        <f>T132*S132</f>
        <v>83035.98</v>
      </c>
      <c r="V132" s="5">
        <f>U132*1.12</f>
        <v>93000.297600000005</v>
      </c>
      <c r="W132" s="6"/>
      <c r="X132" s="3">
        <v>2017</v>
      </c>
      <c r="Y132" s="7" t="s">
        <v>538</v>
      </c>
    </row>
    <row r="133" spans="1:39" ht="229.5" customHeight="1" x14ac:dyDescent="0.25">
      <c r="B133" s="20" t="s">
        <v>459</v>
      </c>
      <c r="C133" s="1" t="s">
        <v>27</v>
      </c>
      <c r="D133" s="1" t="s">
        <v>306</v>
      </c>
      <c r="E133" s="1" t="s">
        <v>307</v>
      </c>
      <c r="F133" s="1" t="s">
        <v>308</v>
      </c>
      <c r="G133" s="1" t="s">
        <v>309</v>
      </c>
      <c r="H133" s="3" t="s">
        <v>32</v>
      </c>
      <c r="I133" s="21">
        <v>0</v>
      </c>
      <c r="J133" s="1" t="s">
        <v>33</v>
      </c>
      <c r="K133" s="1" t="s">
        <v>40</v>
      </c>
      <c r="L133" s="1" t="s">
        <v>513</v>
      </c>
      <c r="M133" s="1" t="s">
        <v>40</v>
      </c>
      <c r="N133" s="1" t="s">
        <v>35</v>
      </c>
      <c r="O133" s="1" t="s">
        <v>85</v>
      </c>
      <c r="P133" s="1" t="s">
        <v>36</v>
      </c>
      <c r="Q133" s="3">
        <v>839</v>
      </c>
      <c r="R133" s="3" t="s">
        <v>330</v>
      </c>
      <c r="S133" s="1">
        <v>4</v>
      </c>
      <c r="T133" s="4">
        <v>14533.87</v>
      </c>
      <c r="U133" s="4">
        <v>0</v>
      </c>
      <c r="V133" s="5">
        <f t="shared" ref="V133:V147" si="4">U133*1.12</f>
        <v>0</v>
      </c>
      <c r="W133" s="6"/>
      <c r="X133" s="3">
        <v>2017</v>
      </c>
      <c r="Y133" s="7"/>
    </row>
    <row r="134" spans="1:39" ht="1.5" hidden="1" customHeight="1" x14ac:dyDescent="0.25">
      <c r="B134" s="20" t="s">
        <v>547</v>
      </c>
      <c r="C134" s="1" t="s">
        <v>27</v>
      </c>
      <c r="D134" s="1" t="s">
        <v>306</v>
      </c>
      <c r="E134" s="1" t="s">
        <v>307</v>
      </c>
      <c r="F134" s="1" t="s">
        <v>308</v>
      </c>
      <c r="G134" s="1" t="s">
        <v>309</v>
      </c>
      <c r="H134" s="3" t="s">
        <v>32</v>
      </c>
      <c r="I134" s="21">
        <v>0</v>
      </c>
      <c r="J134" s="1" t="s">
        <v>33</v>
      </c>
      <c r="K134" s="1" t="s">
        <v>40</v>
      </c>
      <c r="L134" s="1" t="s">
        <v>513</v>
      </c>
      <c r="M134" s="1" t="s">
        <v>40</v>
      </c>
      <c r="N134" s="1" t="s">
        <v>35</v>
      </c>
      <c r="O134" s="1" t="s">
        <v>85</v>
      </c>
      <c r="P134" s="1" t="s">
        <v>36</v>
      </c>
      <c r="Q134" s="3">
        <v>839</v>
      </c>
      <c r="R134" s="3" t="s">
        <v>330</v>
      </c>
      <c r="S134" s="1">
        <v>4</v>
      </c>
      <c r="T134" s="4">
        <v>9850.25</v>
      </c>
      <c r="U134" s="4">
        <v>0</v>
      </c>
      <c r="V134" s="5">
        <f t="shared" si="4"/>
        <v>0</v>
      </c>
      <c r="W134" s="6"/>
      <c r="X134" s="3">
        <v>2017</v>
      </c>
      <c r="Y134" s="7" t="s">
        <v>538</v>
      </c>
    </row>
    <row r="135" spans="1:39" ht="236.25" x14ac:dyDescent="0.25">
      <c r="A135" s="48"/>
      <c r="B135" s="61" t="s">
        <v>660</v>
      </c>
      <c r="C135" s="62" t="s">
        <v>27</v>
      </c>
      <c r="D135" s="62" t="s">
        <v>306</v>
      </c>
      <c r="E135" s="62" t="s">
        <v>307</v>
      </c>
      <c r="F135" s="62" t="s">
        <v>308</v>
      </c>
      <c r="G135" s="62" t="s">
        <v>309</v>
      </c>
      <c r="H135" s="63" t="s">
        <v>32</v>
      </c>
      <c r="I135" s="64">
        <v>0</v>
      </c>
      <c r="J135" s="62" t="s">
        <v>33</v>
      </c>
      <c r="K135" s="62" t="s">
        <v>690</v>
      </c>
      <c r="L135" s="62" t="s">
        <v>513</v>
      </c>
      <c r="M135" s="62" t="s">
        <v>690</v>
      </c>
      <c r="N135" s="62" t="s">
        <v>35</v>
      </c>
      <c r="O135" s="62" t="s">
        <v>85</v>
      </c>
      <c r="P135" s="62" t="s">
        <v>36</v>
      </c>
      <c r="Q135" s="63">
        <v>839</v>
      </c>
      <c r="R135" s="63" t="s">
        <v>330</v>
      </c>
      <c r="S135" s="62">
        <v>4</v>
      </c>
      <c r="T135" s="65">
        <v>9850.25</v>
      </c>
      <c r="U135" s="65">
        <v>39401</v>
      </c>
      <c r="V135" s="66">
        <v>44129.120000000003</v>
      </c>
      <c r="W135" s="67"/>
      <c r="X135" s="63">
        <v>2017</v>
      </c>
      <c r="Y135" s="68" t="s">
        <v>688</v>
      </c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</row>
    <row r="136" spans="1:39" ht="215.25" customHeight="1" x14ac:dyDescent="0.25">
      <c r="B136" s="20" t="s">
        <v>460</v>
      </c>
      <c r="C136" s="1" t="s">
        <v>27</v>
      </c>
      <c r="D136" s="1" t="s">
        <v>310</v>
      </c>
      <c r="E136" s="1" t="s">
        <v>311</v>
      </c>
      <c r="F136" s="1" t="s">
        <v>312</v>
      </c>
      <c r="G136" s="1" t="s">
        <v>313</v>
      </c>
      <c r="H136" s="3" t="s">
        <v>32</v>
      </c>
      <c r="I136" s="21">
        <v>0</v>
      </c>
      <c r="J136" s="1" t="s">
        <v>33</v>
      </c>
      <c r="K136" s="1" t="s">
        <v>40</v>
      </c>
      <c r="L136" s="1" t="s">
        <v>513</v>
      </c>
      <c r="M136" s="1" t="s">
        <v>40</v>
      </c>
      <c r="N136" s="1" t="s">
        <v>35</v>
      </c>
      <c r="O136" s="1" t="s">
        <v>85</v>
      </c>
      <c r="P136" s="1" t="s">
        <v>36</v>
      </c>
      <c r="Q136" s="3">
        <v>839</v>
      </c>
      <c r="R136" s="3" t="s">
        <v>330</v>
      </c>
      <c r="S136" s="1">
        <v>4</v>
      </c>
      <c r="T136" s="4">
        <v>17806.89</v>
      </c>
      <c r="U136" s="4">
        <v>0</v>
      </c>
      <c r="V136" s="5">
        <f t="shared" si="4"/>
        <v>0</v>
      </c>
      <c r="W136" s="6"/>
      <c r="X136" s="3">
        <v>2017</v>
      </c>
      <c r="Y136" s="7"/>
    </row>
    <row r="137" spans="1:39" ht="262.5" hidden="1" x14ac:dyDescent="0.25">
      <c r="B137" s="20" t="s">
        <v>548</v>
      </c>
      <c r="C137" s="1" t="s">
        <v>27</v>
      </c>
      <c r="D137" s="1" t="s">
        <v>310</v>
      </c>
      <c r="E137" s="1" t="s">
        <v>311</v>
      </c>
      <c r="F137" s="1" t="s">
        <v>312</v>
      </c>
      <c r="G137" s="1" t="s">
        <v>313</v>
      </c>
      <c r="H137" s="3" t="s">
        <v>32</v>
      </c>
      <c r="I137" s="21">
        <v>0</v>
      </c>
      <c r="J137" s="1" t="s">
        <v>33</v>
      </c>
      <c r="K137" s="1" t="s">
        <v>40</v>
      </c>
      <c r="L137" s="1" t="s">
        <v>513</v>
      </c>
      <c r="M137" s="1" t="s">
        <v>40</v>
      </c>
      <c r="N137" s="1" t="s">
        <v>35</v>
      </c>
      <c r="O137" s="1" t="s">
        <v>85</v>
      </c>
      <c r="P137" s="1" t="s">
        <v>36</v>
      </c>
      <c r="Q137" s="3">
        <v>839</v>
      </c>
      <c r="R137" s="3" t="s">
        <v>330</v>
      </c>
      <c r="S137" s="1">
        <v>4</v>
      </c>
      <c r="T137" s="4">
        <v>14533.87</v>
      </c>
      <c r="U137" s="4">
        <v>0</v>
      </c>
      <c r="V137" s="5">
        <f t="shared" si="4"/>
        <v>0</v>
      </c>
      <c r="W137" s="6"/>
      <c r="X137" s="3">
        <v>2017</v>
      </c>
      <c r="Y137" s="7" t="s">
        <v>538</v>
      </c>
    </row>
    <row r="138" spans="1:39" ht="206.25" customHeight="1" x14ac:dyDescent="0.25">
      <c r="A138" s="48"/>
      <c r="B138" s="61" t="s">
        <v>661</v>
      </c>
      <c r="C138" s="62" t="s">
        <v>27</v>
      </c>
      <c r="D138" s="62" t="s">
        <v>310</v>
      </c>
      <c r="E138" s="62" t="s">
        <v>311</v>
      </c>
      <c r="F138" s="62" t="s">
        <v>312</v>
      </c>
      <c r="G138" s="62" t="s">
        <v>313</v>
      </c>
      <c r="H138" s="63" t="s">
        <v>32</v>
      </c>
      <c r="I138" s="64">
        <v>0</v>
      </c>
      <c r="J138" s="62" t="s">
        <v>33</v>
      </c>
      <c r="K138" s="62" t="s">
        <v>690</v>
      </c>
      <c r="L138" s="62" t="s">
        <v>513</v>
      </c>
      <c r="M138" s="62" t="s">
        <v>690</v>
      </c>
      <c r="N138" s="62" t="s">
        <v>35</v>
      </c>
      <c r="O138" s="62" t="s">
        <v>85</v>
      </c>
      <c r="P138" s="62" t="s">
        <v>36</v>
      </c>
      <c r="Q138" s="63">
        <v>839</v>
      </c>
      <c r="R138" s="63" t="s">
        <v>330</v>
      </c>
      <c r="S138" s="62">
        <v>4</v>
      </c>
      <c r="T138" s="65">
        <v>14533.87</v>
      </c>
      <c r="U138" s="65">
        <v>58135.48</v>
      </c>
      <c r="V138" s="66">
        <v>65111.737600000008</v>
      </c>
      <c r="W138" s="67"/>
      <c r="X138" s="63">
        <v>2017</v>
      </c>
      <c r="Y138" s="68" t="s">
        <v>688</v>
      </c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</row>
    <row r="139" spans="1:39" ht="131.25" x14ac:dyDescent="0.25">
      <c r="B139" s="20" t="s">
        <v>461</v>
      </c>
      <c r="C139" s="1" t="s">
        <v>27</v>
      </c>
      <c r="D139" s="1" t="s">
        <v>314</v>
      </c>
      <c r="E139" s="1" t="s">
        <v>298</v>
      </c>
      <c r="F139" s="1" t="s">
        <v>315</v>
      </c>
      <c r="G139" s="1" t="s">
        <v>316</v>
      </c>
      <c r="H139" s="3" t="s">
        <v>32</v>
      </c>
      <c r="I139" s="21">
        <v>0</v>
      </c>
      <c r="J139" s="1" t="s">
        <v>33</v>
      </c>
      <c r="K139" s="1" t="s">
        <v>40</v>
      </c>
      <c r="L139" s="1" t="s">
        <v>513</v>
      </c>
      <c r="M139" s="1" t="s">
        <v>40</v>
      </c>
      <c r="N139" s="1" t="s">
        <v>35</v>
      </c>
      <c r="O139" s="1" t="s">
        <v>85</v>
      </c>
      <c r="P139" s="1" t="s">
        <v>36</v>
      </c>
      <c r="Q139" s="3">
        <v>715</v>
      </c>
      <c r="R139" s="3" t="s">
        <v>329</v>
      </c>
      <c r="S139" s="1">
        <v>4</v>
      </c>
      <c r="T139" s="4">
        <v>3955.49</v>
      </c>
      <c r="U139" s="4">
        <v>0</v>
      </c>
      <c r="V139" s="5">
        <f t="shared" si="4"/>
        <v>0</v>
      </c>
      <c r="W139" s="6"/>
      <c r="X139" s="3">
        <v>2017</v>
      </c>
      <c r="Y139" s="7"/>
    </row>
    <row r="140" spans="1:39" ht="131.25" x14ac:dyDescent="0.25">
      <c r="A140" s="48"/>
      <c r="B140" s="61" t="s">
        <v>662</v>
      </c>
      <c r="C140" s="62" t="s">
        <v>27</v>
      </c>
      <c r="D140" s="62" t="s">
        <v>314</v>
      </c>
      <c r="E140" s="62" t="s">
        <v>298</v>
      </c>
      <c r="F140" s="62" t="s">
        <v>315</v>
      </c>
      <c r="G140" s="62" t="s">
        <v>316</v>
      </c>
      <c r="H140" s="63" t="s">
        <v>32</v>
      </c>
      <c r="I140" s="64">
        <v>0</v>
      </c>
      <c r="J140" s="62" t="s">
        <v>33</v>
      </c>
      <c r="K140" s="62" t="s">
        <v>690</v>
      </c>
      <c r="L140" s="62" t="s">
        <v>513</v>
      </c>
      <c r="M140" s="62" t="s">
        <v>690</v>
      </c>
      <c r="N140" s="62" t="s">
        <v>35</v>
      </c>
      <c r="O140" s="62" t="s">
        <v>85</v>
      </c>
      <c r="P140" s="62" t="s">
        <v>36</v>
      </c>
      <c r="Q140" s="63">
        <v>715</v>
      </c>
      <c r="R140" s="63" t="s">
        <v>329</v>
      </c>
      <c r="S140" s="62">
        <v>4</v>
      </c>
      <c r="T140" s="65">
        <v>3955.49</v>
      </c>
      <c r="U140" s="65">
        <v>15821.96</v>
      </c>
      <c r="V140" s="66">
        <v>17720.5952</v>
      </c>
      <c r="W140" s="67"/>
      <c r="X140" s="63">
        <v>2017</v>
      </c>
      <c r="Y140" s="68" t="s">
        <v>688</v>
      </c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</row>
    <row r="141" spans="1:39" ht="185.25" customHeight="1" x14ac:dyDescent="0.25">
      <c r="B141" s="20" t="s">
        <v>462</v>
      </c>
      <c r="C141" s="1" t="s">
        <v>27</v>
      </c>
      <c r="D141" s="1" t="s">
        <v>317</v>
      </c>
      <c r="E141" s="1" t="s">
        <v>299</v>
      </c>
      <c r="F141" s="1" t="s">
        <v>701</v>
      </c>
      <c r="G141" s="1" t="s">
        <v>318</v>
      </c>
      <c r="H141" s="3" t="s">
        <v>32</v>
      </c>
      <c r="I141" s="21">
        <v>0</v>
      </c>
      <c r="J141" s="1" t="s">
        <v>33</v>
      </c>
      <c r="K141" s="1" t="s">
        <v>40</v>
      </c>
      <c r="L141" s="1" t="s">
        <v>513</v>
      </c>
      <c r="M141" s="1" t="s">
        <v>40</v>
      </c>
      <c r="N141" s="1" t="s">
        <v>35</v>
      </c>
      <c r="O141" s="1" t="s">
        <v>85</v>
      </c>
      <c r="P141" s="1" t="s">
        <v>36</v>
      </c>
      <c r="Q141" s="3">
        <v>796</v>
      </c>
      <c r="R141" s="3" t="s">
        <v>99</v>
      </c>
      <c r="S141" s="1">
        <v>4</v>
      </c>
      <c r="T141" s="4">
        <v>511.43</v>
      </c>
      <c r="U141" s="4">
        <v>0</v>
      </c>
      <c r="V141" s="5">
        <f t="shared" si="4"/>
        <v>0</v>
      </c>
      <c r="W141" s="6"/>
      <c r="X141" s="3">
        <v>2017</v>
      </c>
      <c r="Y141" s="7"/>
    </row>
    <row r="142" spans="1:39" ht="183.75" customHeight="1" x14ac:dyDescent="0.25">
      <c r="A142" s="48"/>
      <c r="B142" s="61" t="s">
        <v>663</v>
      </c>
      <c r="C142" s="62" t="s">
        <v>27</v>
      </c>
      <c r="D142" s="62" t="s">
        <v>317</v>
      </c>
      <c r="E142" s="62" t="s">
        <v>299</v>
      </c>
      <c r="F142" s="62" t="s">
        <v>701</v>
      </c>
      <c r="G142" s="62" t="s">
        <v>318</v>
      </c>
      <c r="H142" s="63" t="s">
        <v>32</v>
      </c>
      <c r="I142" s="64">
        <v>0</v>
      </c>
      <c r="J142" s="62" t="s">
        <v>33</v>
      </c>
      <c r="K142" s="62" t="s">
        <v>690</v>
      </c>
      <c r="L142" s="62" t="s">
        <v>513</v>
      </c>
      <c r="M142" s="62" t="s">
        <v>690</v>
      </c>
      <c r="N142" s="62" t="s">
        <v>35</v>
      </c>
      <c r="O142" s="62" t="s">
        <v>85</v>
      </c>
      <c r="P142" s="62" t="s">
        <v>36</v>
      </c>
      <c r="Q142" s="63">
        <v>796</v>
      </c>
      <c r="R142" s="63" t="s">
        <v>99</v>
      </c>
      <c r="S142" s="62">
        <v>4</v>
      </c>
      <c r="T142" s="65">
        <v>511.43</v>
      </c>
      <c r="U142" s="65">
        <v>2045.72</v>
      </c>
      <c r="V142" s="66">
        <v>2291.2064</v>
      </c>
      <c r="W142" s="67"/>
      <c r="X142" s="63">
        <v>2017</v>
      </c>
      <c r="Y142" s="68" t="s">
        <v>688</v>
      </c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</row>
    <row r="143" spans="1:39" ht="161.25" customHeight="1" x14ac:dyDescent="0.25">
      <c r="A143" s="48"/>
      <c r="B143" s="20" t="s">
        <v>463</v>
      </c>
      <c r="C143" s="1" t="s">
        <v>27</v>
      </c>
      <c r="D143" s="1" t="s">
        <v>319</v>
      </c>
      <c r="E143" s="1" t="s">
        <v>300</v>
      </c>
      <c r="F143" s="1" t="s">
        <v>320</v>
      </c>
      <c r="G143" s="1" t="s">
        <v>321</v>
      </c>
      <c r="H143" s="3" t="s">
        <v>32</v>
      </c>
      <c r="I143" s="21">
        <v>0</v>
      </c>
      <c r="J143" s="1" t="s">
        <v>33</v>
      </c>
      <c r="K143" s="1" t="s">
        <v>40</v>
      </c>
      <c r="L143" s="1" t="s">
        <v>86</v>
      </c>
      <c r="M143" s="1" t="s">
        <v>40</v>
      </c>
      <c r="N143" s="1" t="s">
        <v>35</v>
      </c>
      <c r="O143" s="1" t="s">
        <v>85</v>
      </c>
      <c r="P143" s="1" t="s">
        <v>36</v>
      </c>
      <c r="Q143" s="3">
        <v>796</v>
      </c>
      <c r="R143" s="3" t="s">
        <v>99</v>
      </c>
      <c r="S143" s="1">
        <v>6</v>
      </c>
      <c r="T143" s="4">
        <v>14521.59</v>
      </c>
      <c r="U143" s="4">
        <v>0</v>
      </c>
      <c r="V143" s="5">
        <f t="shared" si="4"/>
        <v>0</v>
      </c>
      <c r="W143" s="6"/>
      <c r="X143" s="3">
        <v>2017</v>
      </c>
      <c r="Y143" s="7"/>
    </row>
    <row r="144" spans="1:39" ht="159" customHeight="1" x14ac:dyDescent="0.25">
      <c r="A144" s="48"/>
      <c r="B144" s="61" t="s">
        <v>664</v>
      </c>
      <c r="C144" s="62" t="s">
        <v>27</v>
      </c>
      <c r="D144" s="62" t="s">
        <v>319</v>
      </c>
      <c r="E144" s="62" t="s">
        <v>300</v>
      </c>
      <c r="F144" s="62" t="s">
        <v>320</v>
      </c>
      <c r="G144" s="62" t="s">
        <v>321</v>
      </c>
      <c r="H144" s="63" t="s">
        <v>32</v>
      </c>
      <c r="I144" s="64">
        <v>0</v>
      </c>
      <c r="J144" s="62" t="s">
        <v>33</v>
      </c>
      <c r="K144" s="62" t="s">
        <v>690</v>
      </c>
      <c r="L144" s="62" t="s">
        <v>514</v>
      </c>
      <c r="M144" s="62" t="s">
        <v>690</v>
      </c>
      <c r="N144" s="62" t="s">
        <v>35</v>
      </c>
      <c r="O144" s="62" t="s">
        <v>85</v>
      </c>
      <c r="P144" s="62" t="s">
        <v>36</v>
      </c>
      <c r="Q144" s="63">
        <v>796</v>
      </c>
      <c r="R144" s="63" t="s">
        <v>99</v>
      </c>
      <c r="S144" s="62">
        <v>6</v>
      </c>
      <c r="T144" s="65">
        <v>14521.59</v>
      </c>
      <c r="U144" s="65">
        <v>87129.540000000008</v>
      </c>
      <c r="V144" s="66">
        <v>97585.084800000011</v>
      </c>
      <c r="W144" s="67"/>
      <c r="X144" s="63">
        <v>2017</v>
      </c>
      <c r="Y144" s="68" t="s">
        <v>689</v>
      </c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</row>
    <row r="145" spans="1:39" ht="183" customHeight="1" x14ac:dyDescent="0.25">
      <c r="B145" s="20" t="s">
        <v>464</v>
      </c>
      <c r="C145" s="1" t="s">
        <v>27</v>
      </c>
      <c r="D145" s="1" t="s">
        <v>322</v>
      </c>
      <c r="E145" s="1" t="s">
        <v>301</v>
      </c>
      <c r="F145" s="1" t="s">
        <v>323</v>
      </c>
      <c r="G145" s="1" t="s">
        <v>324</v>
      </c>
      <c r="H145" s="3" t="s">
        <v>32</v>
      </c>
      <c r="I145" s="21">
        <v>0</v>
      </c>
      <c r="J145" s="1" t="s">
        <v>33</v>
      </c>
      <c r="K145" s="1" t="s">
        <v>40</v>
      </c>
      <c r="L145" s="1" t="s">
        <v>536</v>
      </c>
      <c r="M145" s="1" t="s">
        <v>40</v>
      </c>
      <c r="N145" s="1" t="s">
        <v>35</v>
      </c>
      <c r="O145" s="1" t="s">
        <v>85</v>
      </c>
      <c r="P145" s="1" t="s">
        <v>36</v>
      </c>
      <c r="Q145" s="3">
        <v>796</v>
      </c>
      <c r="R145" s="3" t="s">
        <v>99</v>
      </c>
      <c r="S145" s="1">
        <v>9</v>
      </c>
      <c r="T145" s="4">
        <v>12373.2</v>
      </c>
      <c r="U145" s="4">
        <v>0</v>
      </c>
      <c r="V145" s="5">
        <f t="shared" si="4"/>
        <v>0</v>
      </c>
      <c r="W145" s="6"/>
      <c r="X145" s="3">
        <v>2017</v>
      </c>
      <c r="Y145" s="7"/>
    </row>
    <row r="146" spans="1:39" ht="184.5" customHeight="1" x14ac:dyDescent="0.25">
      <c r="A146" s="48"/>
      <c r="B146" s="61" t="s">
        <v>665</v>
      </c>
      <c r="C146" s="62" t="s">
        <v>27</v>
      </c>
      <c r="D146" s="62" t="s">
        <v>322</v>
      </c>
      <c r="E146" s="62" t="s">
        <v>301</v>
      </c>
      <c r="F146" s="62" t="s">
        <v>323</v>
      </c>
      <c r="G146" s="62" t="s">
        <v>324</v>
      </c>
      <c r="H146" s="63" t="s">
        <v>32</v>
      </c>
      <c r="I146" s="64">
        <v>0</v>
      </c>
      <c r="J146" s="62" t="s">
        <v>33</v>
      </c>
      <c r="K146" s="62" t="s">
        <v>690</v>
      </c>
      <c r="L146" s="62" t="s">
        <v>536</v>
      </c>
      <c r="M146" s="62" t="s">
        <v>690</v>
      </c>
      <c r="N146" s="62" t="s">
        <v>35</v>
      </c>
      <c r="O146" s="62" t="s">
        <v>85</v>
      </c>
      <c r="P146" s="62" t="s">
        <v>36</v>
      </c>
      <c r="Q146" s="63">
        <v>796</v>
      </c>
      <c r="R146" s="63" t="s">
        <v>99</v>
      </c>
      <c r="S146" s="62">
        <v>9</v>
      </c>
      <c r="T146" s="65">
        <v>12373.2</v>
      </c>
      <c r="U146" s="65">
        <v>111358.8</v>
      </c>
      <c r="V146" s="66">
        <v>124721.85600000001</v>
      </c>
      <c r="W146" s="67"/>
      <c r="X146" s="63">
        <v>2017</v>
      </c>
      <c r="Y146" s="68" t="s">
        <v>688</v>
      </c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</row>
    <row r="147" spans="1:39" ht="135" customHeight="1" x14ac:dyDescent="0.25">
      <c r="A147" s="48"/>
      <c r="B147" s="20" t="s">
        <v>465</v>
      </c>
      <c r="C147" s="1" t="s">
        <v>27</v>
      </c>
      <c r="D147" s="1" t="s">
        <v>325</v>
      </c>
      <c r="E147" s="1" t="s">
        <v>302</v>
      </c>
      <c r="F147" s="1" t="s">
        <v>326</v>
      </c>
      <c r="G147" s="1" t="s">
        <v>327</v>
      </c>
      <c r="H147" s="3" t="s">
        <v>32</v>
      </c>
      <c r="I147" s="21">
        <v>0</v>
      </c>
      <c r="J147" s="1" t="s">
        <v>33</v>
      </c>
      <c r="K147" s="1" t="s">
        <v>40</v>
      </c>
      <c r="L147" s="1" t="s">
        <v>536</v>
      </c>
      <c r="M147" s="1" t="s">
        <v>40</v>
      </c>
      <c r="N147" s="1" t="s">
        <v>35</v>
      </c>
      <c r="O147" s="1" t="s">
        <v>85</v>
      </c>
      <c r="P147" s="1" t="s">
        <v>36</v>
      </c>
      <c r="Q147" s="3">
        <v>796</v>
      </c>
      <c r="R147" s="3" t="s">
        <v>99</v>
      </c>
      <c r="S147" s="1">
        <v>8</v>
      </c>
      <c r="T147" s="4">
        <v>9066.64</v>
      </c>
      <c r="U147" s="4">
        <v>0</v>
      </c>
      <c r="V147" s="5">
        <f t="shared" si="4"/>
        <v>0</v>
      </c>
      <c r="W147" s="6"/>
      <c r="X147" s="3">
        <v>2017</v>
      </c>
      <c r="Y147" s="7"/>
    </row>
    <row r="148" spans="1:39" ht="135" customHeight="1" x14ac:dyDescent="0.25">
      <c r="A148" s="48"/>
      <c r="B148" s="61" t="s">
        <v>666</v>
      </c>
      <c r="C148" s="62" t="s">
        <v>27</v>
      </c>
      <c r="D148" s="62" t="s">
        <v>325</v>
      </c>
      <c r="E148" s="62" t="s">
        <v>302</v>
      </c>
      <c r="F148" s="62" t="s">
        <v>326</v>
      </c>
      <c r="G148" s="62" t="s">
        <v>327</v>
      </c>
      <c r="H148" s="63" t="s">
        <v>32</v>
      </c>
      <c r="I148" s="64">
        <v>0</v>
      </c>
      <c r="J148" s="62" t="s">
        <v>33</v>
      </c>
      <c r="K148" s="62" t="s">
        <v>690</v>
      </c>
      <c r="L148" s="62" t="s">
        <v>536</v>
      </c>
      <c r="M148" s="62" t="s">
        <v>690</v>
      </c>
      <c r="N148" s="62" t="s">
        <v>35</v>
      </c>
      <c r="O148" s="62" t="s">
        <v>85</v>
      </c>
      <c r="P148" s="62" t="s">
        <v>36</v>
      </c>
      <c r="Q148" s="63">
        <v>796</v>
      </c>
      <c r="R148" s="63" t="s">
        <v>99</v>
      </c>
      <c r="S148" s="62">
        <v>8</v>
      </c>
      <c r="T148" s="65">
        <v>9066.64</v>
      </c>
      <c r="U148" s="65">
        <v>72533.119999999995</v>
      </c>
      <c r="V148" s="66">
        <v>81237.094400000002</v>
      </c>
      <c r="W148" s="67"/>
      <c r="X148" s="63">
        <v>2017</v>
      </c>
      <c r="Y148" s="68" t="s">
        <v>688</v>
      </c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</row>
    <row r="149" spans="1:39" ht="131.25" x14ac:dyDescent="0.25">
      <c r="B149" s="20" t="s">
        <v>466</v>
      </c>
      <c r="C149" s="1" t="s">
        <v>27</v>
      </c>
      <c r="D149" s="1" t="s">
        <v>336</v>
      </c>
      <c r="E149" s="1" t="s">
        <v>337</v>
      </c>
      <c r="F149" s="1" t="s">
        <v>338</v>
      </c>
      <c r="G149" s="1" t="s">
        <v>339</v>
      </c>
      <c r="H149" s="3" t="s">
        <v>32</v>
      </c>
      <c r="I149" s="21">
        <v>0</v>
      </c>
      <c r="J149" s="1" t="s">
        <v>33</v>
      </c>
      <c r="K149" s="1" t="s">
        <v>40</v>
      </c>
      <c r="L149" s="1" t="s">
        <v>62</v>
      </c>
      <c r="M149" s="1" t="s">
        <v>40</v>
      </c>
      <c r="N149" s="1" t="s">
        <v>35</v>
      </c>
      <c r="O149" s="1" t="s">
        <v>85</v>
      </c>
      <c r="P149" s="1" t="s">
        <v>36</v>
      </c>
      <c r="Q149" s="3">
        <v>796</v>
      </c>
      <c r="R149" s="3" t="s">
        <v>99</v>
      </c>
      <c r="S149" s="1">
        <v>1</v>
      </c>
      <c r="T149" s="4">
        <v>34390.129999999997</v>
      </c>
      <c r="U149" s="4">
        <v>0</v>
      </c>
      <c r="V149" s="5">
        <f>U149*1.12</f>
        <v>0</v>
      </c>
      <c r="W149" s="6"/>
      <c r="X149" s="3">
        <v>2017</v>
      </c>
      <c r="Y149" s="7"/>
    </row>
    <row r="150" spans="1:39" ht="131.25" x14ac:dyDescent="0.25">
      <c r="A150" s="48"/>
      <c r="B150" s="61" t="s">
        <v>667</v>
      </c>
      <c r="C150" s="62" t="s">
        <v>27</v>
      </c>
      <c r="D150" s="62" t="s">
        <v>336</v>
      </c>
      <c r="E150" s="62" t="s">
        <v>337</v>
      </c>
      <c r="F150" s="62" t="s">
        <v>338</v>
      </c>
      <c r="G150" s="62" t="s">
        <v>339</v>
      </c>
      <c r="H150" s="63" t="s">
        <v>32</v>
      </c>
      <c r="I150" s="64">
        <v>0</v>
      </c>
      <c r="J150" s="62" t="s">
        <v>33</v>
      </c>
      <c r="K150" s="62" t="s">
        <v>690</v>
      </c>
      <c r="L150" s="62" t="s">
        <v>536</v>
      </c>
      <c r="M150" s="62" t="s">
        <v>690</v>
      </c>
      <c r="N150" s="62" t="s">
        <v>35</v>
      </c>
      <c r="O150" s="62" t="s">
        <v>85</v>
      </c>
      <c r="P150" s="62" t="s">
        <v>36</v>
      </c>
      <c r="Q150" s="63">
        <v>796</v>
      </c>
      <c r="R150" s="63" t="s">
        <v>99</v>
      </c>
      <c r="S150" s="62">
        <v>1</v>
      </c>
      <c r="T150" s="65">
        <v>34390.129999999997</v>
      </c>
      <c r="U150" s="65">
        <v>34390.129999999997</v>
      </c>
      <c r="V150" s="66">
        <v>38516.945599999999</v>
      </c>
      <c r="W150" s="67"/>
      <c r="X150" s="63">
        <v>2017</v>
      </c>
      <c r="Y150" s="68" t="s">
        <v>689</v>
      </c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</row>
    <row r="151" spans="1:39" ht="131.25" x14ac:dyDescent="0.25">
      <c r="B151" s="20" t="s">
        <v>467</v>
      </c>
      <c r="C151" s="1" t="s">
        <v>27</v>
      </c>
      <c r="D151" s="1" t="s">
        <v>336</v>
      </c>
      <c r="E151" s="1" t="s">
        <v>337</v>
      </c>
      <c r="F151" s="1" t="s">
        <v>338</v>
      </c>
      <c r="G151" s="1" t="s">
        <v>340</v>
      </c>
      <c r="H151" s="3" t="s">
        <v>32</v>
      </c>
      <c r="I151" s="21">
        <v>0</v>
      </c>
      <c r="J151" s="1" t="s">
        <v>33</v>
      </c>
      <c r="K151" s="1" t="s">
        <v>40</v>
      </c>
      <c r="L151" s="1" t="s">
        <v>62</v>
      </c>
      <c r="M151" s="1" t="s">
        <v>40</v>
      </c>
      <c r="N151" s="1" t="s">
        <v>35</v>
      </c>
      <c r="O151" s="1" t="s">
        <v>85</v>
      </c>
      <c r="P151" s="1" t="s">
        <v>36</v>
      </c>
      <c r="Q151" s="3">
        <v>796</v>
      </c>
      <c r="R151" s="3" t="s">
        <v>99</v>
      </c>
      <c r="S151" s="1">
        <v>1</v>
      </c>
      <c r="T151" s="4">
        <v>34421.629999999997</v>
      </c>
      <c r="U151" s="4">
        <v>0</v>
      </c>
      <c r="V151" s="5">
        <f t="shared" ref="V151:V167" si="5">U151*1.12</f>
        <v>0</v>
      </c>
      <c r="W151" s="6"/>
      <c r="X151" s="3">
        <v>2017</v>
      </c>
      <c r="Y151" s="7"/>
    </row>
    <row r="152" spans="1:39" ht="131.25" x14ac:dyDescent="0.25">
      <c r="A152" s="48"/>
      <c r="B152" s="61" t="s">
        <v>668</v>
      </c>
      <c r="C152" s="62" t="s">
        <v>27</v>
      </c>
      <c r="D152" s="62" t="s">
        <v>336</v>
      </c>
      <c r="E152" s="62" t="s">
        <v>337</v>
      </c>
      <c r="F152" s="62" t="s">
        <v>338</v>
      </c>
      <c r="G152" s="62" t="s">
        <v>340</v>
      </c>
      <c r="H152" s="63" t="s">
        <v>32</v>
      </c>
      <c r="I152" s="64">
        <v>0</v>
      </c>
      <c r="J152" s="62" t="s">
        <v>33</v>
      </c>
      <c r="K152" s="62" t="s">
        <v>690</v>
      </c>
      <c r="L152" s="62" t="s">
        <v>536</v>
      </c>
      <c r="M152" s="62" t="s">
        <v>690</v>
      </c>
      <c r="N152" s="62" t="s">
        <v>35</v>
      </c>
      <c r="O152" s="62" t="s">
        <v>85</v>
      </c>
      <c r="P152" s="62" t="s">
        <v>36</v>
      </c>
      <c r="Q152" s="63">
        <v>796</v>
      </c>
      <c r="R152" s="63" t="s">
        <v>99</v>
      </c>
      <c r="S152" s="62">
        <v>1</v>
      </c>
      <c r="T152" s="65">
        <v>34421.629999999997</v>
      </c>
      <c r="U152" s="65">
        <v>34421.629999999997</v>
      </c>
      <c r="V152" s="66">
        <v>38552.225599999998</v>
      </c>
      <c r="W152" s="67"/>
      <c r="X152" s="63">
        <v>2017</v>
      </c>
      <c r="Y152" s="68" t="s">
        <v>689</v>
      </c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</row>
    <row r="153" spans="1:39" ht="131.25" x14ac:dyDescent="0.25">
      <c r="B153" s="20" t="s">
        <v>468</v>
      </c>
      <c r="C153" s="1" t="s">
        <v>27</v>
      </c>
      <c r="D153" s="1" t="s">
        <v>341</v>
      </c>
      <c r="E153" s="1" t="s">
        <v>337</v>
      </c>
      <c r="F153" s="1" t="s">
        <v>342</v>
      </c>
      <c r="G153" s="1" t="s">
        <v>343</v>
      </c>
      <c r="H153" s="3" t="s">
        <v>32</v>
      </c>
      <c r="I153" s="21">
        <v>0</v>
      </c>
      <c r="J153" s="1" t="s">
        <v>33</v>
      </c>
      <c r="K153" s="1" t="s">
        <v>40</v>
      </c>
      <c r="L153" s="1" t="s">
        <v>62</v>
      </c>
      <c r="M153" s="1" t="s">
        <v>40</v>
      </c>
      <c r="N153" s="1" t="s">
        <v>35</v>
      </c>
      <c r="O153" s="1" t="s">
        <v>85</v>
      </c>
      <c r="P153" s="1" t="s">
        <v>36</v>
      </c>
      <c r="Q153" s="3">
        <v>839</v>
      </c>
      <c r="R153" s="3" t="s">
        <v>330</v>
      </c>
      <c r="S153" s="1">
        <v>1</v>
      </c>
      <c r="T153" s="4">
        <v>35380.129999999997</v>
      </c>
      <c r="U153" s="4">
        <v>0</v>
      </c>
      <c r="V153" s="5">
        <f t="shared" si="5"/>
        <v>0</v>
      </c>
      <c r="W153" s="6"/>
      <c r="X153" s="3">
        <v>2017</v>
      </c>
      <c r="Y153" s="7"/>
    </row>
    <row r="154" spans="1:39" ht="131.25" x14ac:dyDescent="0.25">
      <c r="A154" s="48"/>
      <c r="B154" s="61" t="s">
        <v>669</v>
      </c>
      <c r="C154" s="62" t="s">
        <v>27</v>
      </c>
      <c r="D154" s="62" t="s">
        <v>341</v>
      </c>
      <c r="E154" s="62" t="s">
        <v>337</v>
      </c>
      <c r="F154" s="62" t="s">
        <v>342</v>
      </c>
      <c r="G154" s="62" t="s">
        <v>343</v>
      </c>
      <c r="H154" s="63" t="s">
        <v>32</v>
      </c>
      <c r="I154" s="64">
        <v>0</v>
      </c>
      <c r="J154" s="62" t="s">
        <v>33</v>
      </c>
      <c r="K154" s="62" t="s">
        <v>690</v>
      </c>
      <c r="L154" s="62" t="s">
        <v>536</v>
      </c>
      <c r="M154" s="62" t="s">
        <v>690</v>
      </c>
      <c r="N154" s="62" t="s">
        <v>35</v>
      </c>
      <c r="O154" s="62" t="s">
        <v>85</v>
      </c>
      <c r="P154" s="62" t="s">
        <v>36</v>
      </c>
      <c r="Q154" s="63">
        <v>839</v>
      </c>
      <c r="R154" s="63" t="s">
        <v>330</v>
      </c>
      <c r="S154" s="62">
        <v>1</v>
      </c>
      <c r="T154" s="65">
        <v>35380.129999999997</v>
      </c>
      <c r="U154" s="65">
        <v>35380.129999999997</v>
      </c>
      <c r="V154" s="66">
        <v>39625.745600000002</v>
      </c>
      <c r="W154" s="67"/>
      <c r="X154" s="63">
        <v>2017</v>
      </c>
      <c r="Y154" s="68" t="s">
        <v>689</v>
      </c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</row>
    <row r="155" spans="1:39" ht="131.25" x14ac:dyDescent="0.25">
      <c r="A155" s="48"/>
      <c r="B155" s="20" t="s">
        <v>469</v>
      </c>
      <c r="C155" s="1" t="s">
        <v>27</v>
      </c>
      <c r="D155" s="1" t="s">
        <v>344</v>
      </c>
      <c r="E155" s="1" t="s">
        <v>331</v>
      </c>
      <c r="F155" s="1" t="s">
        <v>345</v>
      </c>
      <c r="G155" s="1" t="s">
        <v>346</v>
      </c>
      <c r="H155" s="3" t="s">
        <v>32</v>
      </c>
      <c r="I155" s="21">
        <v>0</v>
      </c>
      <c r="J155" s="1" t="s">
        <v>33</v>
      </c>
      <c r="K155" s="1" t="s">
        <v>40</v>
      </c>
      <c r="L155" s="1" t="s">
        <v>62</v>
      </c>
      <c r="M155" s="1" t="s">
        <v>40</v>
      </c>
      <c r="N155" s="1" t="s">
        <v>35</v>
      </c>
      <c r="O155" s="1" t="s">
        <v>85</v>
      </c>
      <c r="P155" s="1" t="s">
        <v>36</v>
      </c>
      <c r="Q155" s="3">
        <v>796</v>
      </c>
      <c r="R155" s="3" t="s">
        <v>99</v>
      </c>
      <c r="S155" s="1">
        <v>5</v>
      </c>
      <c r="T155" s="4">
        <v>6112.2</v>
      </c>
      <c r="U155" s="4">
        <v>0</v>
      </c>
      <c r="V155" s="5">
        <f t="shared" si="5"/>
        <v>0</v>
      </c>
      <c r="W155" s="6"/>
      <c r="X155" s="3">
        <v>2017</v>
      </c>
      <c r="Y155" s="7"/>
    </row>
    <row r="156" spans="1:39" ht="131.25" x14ac:dyDescent="0.25">
      <c r="A156" s="48"/>
      <c r="B156" s="61" t="s">
        <v>670</v>
      </c>
      <c r="C156" s="62" t="s">
        <v>27</v>
      </c>
      <c r="D156" s="62" t="s">
        <v>344</v>
      </c>
      <c r="E156" s="62" t="s">
        <v>331</v>
      </c>
      <c r="F156" s="62" t="s">
        <v>345</v>
      </c>
      <c r="G156" s="62" t="s">
        <v>346</v>
      </c>
      <c r="H156" s="63" t="s">
        <v>32</v>
      </c>
      <c r="I156" s="64">
        <v>0</v>
      </c>
      <c r="J156" s="62" t="s">
        <v>33</v>
      </c>
      <c r="K156" s="62" t="s">
        <v>690</v>
      </c>
      <c r="L156" s="62" t="s">
        <v>536</v>
      </c>
      <c r="M156" s="62" t="s">
        <v>690</v>
      </c>
      <c r="N156" s="62" t="s">
        <v>35</v>
      </c>
      <c r="O156" s="62" t="s">
        <v>85</v>
      </c>
      <c r="P156" s="62" t="s">
        <v>36</v>
      </c>
      <c r="Q156" s="63">
        <v>796</v>
      </c>
      <c r="R156" s="63" t="s">
        <v>99</v>
      </c>
      <c r="S156" s="62">
        <v>5</v>
      </c>
      <c r="T156" s="65">
        <v>6112.2</v>
      </c>
      <c r="U156" s="65">
        <f t="shared" ref="U156" si="6">T156*S156</f>
        <v>30561</v>
      </c>
      <c r="V156" s="66">
        <f t="shared" ref="V156" si="7">U156*1.12</f>
        <v>34228.32</v>
      </c>
      <c r="W156" s="67"/>
      <c r="X156" s="63">
        <v>2017</v>
      </c>
      <c r="Y156" s="68" t="s">
        <v>689</v>
      </c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</row>
    <row r="157" spans="1:39" ht="131.25" x14ac:dyDescent="0.25">
      <c r="B157" s="20" t="s">
        <v>470</v>
      </c>
      <c r="C157" s="1" t="s">
        <v>27</v>
      </c>
      <c r="D157" s="1" t="s">
        <v>347</v>
      </c>
      <c r="E157" s="1" t="s">
        <v>348</v>
      </c>
      <c r="F157" s="1" t="s">
        <v>349</v>
      </c>
      <c r="G157" s="1" t="s">
        <v>350</v>
      </c>
      <c r="H157" s="3" t="s">
        <v>32</v>
      </c>
      <c r="I157" s="21">
        <v>0</v>
      </c>
      <c r="J157" s="1" t="s">
        <v>33</v>
      </c>
      <c r="K157" s="1" t="s">
        <v>40</v>
      </c>
      <c r="L157" s="1" t="s">
        <v>62</v>
      </c>
      <c r="M157" s="1" t="s">
        <v>40</v>
      </c>
      <c r="N157" s="1" t="s">
        <v>35</v>
      </c>
      <c r="O157" s="1" t="s">
        <v>85</v>
      </c>
      <c r="P157" s="1" t="s">
        <v>36</v>
      </c>
      <c r="Q157" s="3">
        <v>796</v>
      </c>
      <c r="R157" s="3" t="s">
        <v>99</v>
      </c>
      <c r="S157" s="1">
        <v>6</v>
      </c>
      <c r="T157" s="4">
        <v>2323.13</v>
      </c>
      <c r="U157" s="4">
        <v>0</v>
      </c>
      <c r="V157" s="5">
        <f t="shared" si="5"/>
        <v>0</v>
      </c>
      <c r="W157" s="6"/>
      <c r="X157" s="3">
        <v>2017</v>
      </c>
      <c r="Y157" s="7"/>
    </row>
    <row r="158" spans="1:39" ht="131.25" x14ac:dyDescent="0.25">
      <c r="A158" s="48"/>
      <c r="B158" s="61" t="s">
        <v>671</v>
      </c>
      <c r="C158" s="62" t="s">
        <v>27</v>
      </c>
      <c r="D158" s="62" t="s">
        <v>347</v>
      </c>
      <c r="E158" s="62" t="s">
        <v>348</v>
      </c>
      <c r="F158" s="62" t="s">
        <v>349</v>
      </c>
      <c r="G158" s="62" t="s">
        <v>350</v>
      </c>
      <c r="H158" s="63" t="s">
        <v>32</v>
      </c>
      <c r="I158" s="64">
        <v>0</v>
      </c>
      <c r="J158" s="62" t="s">
        <v>33</v>
      </c>
      <c r="K158" s="62" t="s">
        <v>690</v>
      </c>
      <c r="L158" s="62" t="s">
        <v>536</v>
      </c>
      <c r="M158" s="62" t="s">
        <v>690</v>
      </c>
      <c r="N158" s="62" t="s">
        <v>35</v>
      </c>
      <c r="O158" s="62" t="s">
        <v>85</v>
      </c>
      <c r="P158" s="62" t="s">
        <v>36</v>
      </c>
      <c r="Q158" s="63">
        <v>796</v>
      </c>
      <c r="R158" s="63" t="s">
        <v>99</v>
      </c>
      <c r="S158" s="62">
        <v>6</v>
      </c>
      <c r="T158" s="65">
        <v>2323.13</v>
      </c>
      <c r="U158" s="65">
        <v>13938.78</v>
      </c>
      <c r="V158" s="66">
        <v>15611.433600000002</v>
      </c>
      <c r="W158" s="67"/>
      <c r="X158" s="63">
        <v>2017</v>
      </c>
      <c r="Y158" s="68" t="s">
        <v>689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</row>
    <row r="159" spans="1:39" ht="131.25" x14ac:dyDescent="0.25">
      <c r="A159" s="48"/>
      <c r="B159" s="20" t="s">
        <v>471</v>
      </c>
      <c r="C159" s="1" t="s">
        <v>27</v>
      </c>
      <c r="D159" s="1" t="s">
        <v>351</v>
      </c>
      <c r="E159" s="1" t="s">
        <v>352</v>
      </c>
      <c r="F159" s="1" t="s">
        <v>353</v>
      </c>
      <c r="G159" s="1" t="s">
        <v>354</v>
      </c>
      <c r="H159" s="3" t="s">
        <v>32</v>
      </c>
      <c r="I159" s="21">
        <v>0</v>
      </c>
      <c r="J159" s="1" t="s">
        <v>33</v>
      </c>
      <c r="K159" s="1" t="s">
        <v>40</v>
      </c>
      <c r="L159" s="1" t="s">
        <v>62</v>
      </c>
      <c r="M159" s="1" t="s">
        <v>40</v>
      </c>
      <c r="N159" s="1" t="s">
        <v>35</v>
      </c>
      <c r="O159" s="1" t="s">
        <v>85</v>
      </c>
      <c r="P159" s="1" t="s">
        <v>36</v>
      </c>
      <c r="Q159" s="3">
        <v>796</v>
      </c>
      <c r="R159" s="3" t="s">
        <v>99</v>
      </c>
      <c r="S159" s="1">
        <v>2</v>
      </c>
      <c r="T159" s="4">
        <v>15107.18</v>
      </c>
      <c r="U159" s="4">
        <v>0</v>
      </c>
      <c r="V159" s="5">
        <f t="shared" si="5"/>
        <v>0</v>
      </c>
      <c r="W159" s="6"/>
      <c r="X159" s="3">
        <v>2017</v>
      </c>
      <c r="Y159" s="7"/>
    </row>
    <row r="160" spans="1:39" ht="138.75" customHeight="1" x14ac:dyDescent="0.25">
      <c r="A160" s="48"/>
      <c r="B160" s="61" t="s">
        <v>672</v>
      </c>
      <c r="C160" s="62" t="s">
        <v>27</v>
      </c>
      <c r="D160" s="62" t="s">
        <v>351</v>
      </c>
      <c r="E160" s="62" t="s">
        <v>352</v>
      </c>
      <c r="F160" s="62" t="s">
        <v>353</v>
      </c>
      <c r="G160" s="62" t="s">
        <v>354</v>
      </c>
      <c r="H160" s="63" t="s">
        <v>32</v>
      </c>
      <c r="I160" s="64">
        <v>0</v>
      </c>
      <c r="J160" s="62" t="s">
        <v>33</v>
      </c>
      <c r="K160" s="62" t="s">
        <v>690</v>
      </c>
      <c r="L160" s="62" t="s">
        <v>536</v>
      </c>
      <c r="M160" s="62" t="s">
        <v>690</v>
      </c>
      <c r="N160" s="62" t="s">
        <v>35</v>
      </c>
      <c r="O160" s="62" t="s">
        <v>85</v>
      </c>
      <c r="P160" s="62" t="s">
        <v>36</v>
      </c>
      <c r="Q160" s="63">
        <v>796</v>
      </c>
      <c r="R160" s="63" t="s">
        <v>99</v>
      </c>
      <c r="S160" s="62">
        <v>2</v>
      </c>
      <c r="T160" s="65">
        <v>15107.18</v>
      </c>
      <c r="U160" s="65">
        <v>30214.36</v>
      </c>
      <c r="V160" s="66">
        <v>33840.083200000001</v>
      </c>
      <c r="W160" s="67"/>
      <c r="X160" s="63">
        <v>2017</v>
      </c>
      <c r="Y160" s="68" t="s">
        <v>689</v>
      </c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</row>
    <row r="161" spans="1:39" ht="144.75" customHeight="1" x14ac:dyDescent="0.25">
      <c r="B161" s="20" t="s">
        <v>472</v>
      </c>
      <c r="C161" s="1" t="s">
        <v>27</v>
      </c>
      <c r="D161" s="1" t="s">
        <v>359</v>
      </c>
      <c r="E161" s="1" t="s">
        <v>332</v>
      </c>
      <c r="F161" s="1" t="s">
        <v>360</v>
      </c>
      <c r="G161" s="1" t="s">
        <v>361</v>
      </c>
      <c r="H161" s="3" t="s">
        <v>32</v>
      </c>
      <c r="I161" s="21">
        <v>0</v>
      </c>
      <c r="J161" s="1" t="s">
        <v>33</v>
      </c>
      <c r="K161" s="1" t="s">
        <v>40</v>
      </c>
      <c r="L161" s="1" t="s">
        <v>62</v>
      </c>
      <c r="M161" s="1" t="s">
        <v>40</v>
      </c>
      <c r="N161" s="1" t="s">
        <v>35</v>
      </c>
      <c r="O161" s="1" t="s">
        <v>85</v>
      </c>
      <c r="P161" s="1" t="s">
        <v>36</v>
      </c>
      <c r="Q161" s="3">
        <v>796</v>
      </c>
      <c r="R161" s="3" t="s">
        <v>99</v>
      </c>
      <c r="S161" s="1">
        <v>10</v>
      </c>
      <c r="T161" s="4">
        <v>1864.7</v>
      </c>
      <c r="U161" s="4">
        <v>0</v>
      </c>
      <c r="V161" s="5">
        <f t="shared" si="5"/>
        <v>0</v>
      </c>
      <c r="W161" s="6"/>
      <c r="X161" s="3">
        <v>2017</v>
      </c>
      <c r="Y161" s="7"/>
    </row>
    <row r="162" spans="1:39" ht="138.75" customHeight="1" x14ac:dyDescent="0.25">
      <c r="A162" s="48"/>
      <c r="B162" s="61" t="s">
        <v>673</v>
      </c>
      <c r="C162" s="62" t="s">
        <v>27</v>
      </c>
      <c r="D162" s="62" t="s">
        <v>359</v>
      </c>
      <c r="E162" s="62" t="s">
        <v>332</v>
      </c>
      <c r="F162" s="62" t="s">
        <v>360</v>
      </c>
      <c r="G162" s="62" t="s">
        <v>361</v>
      </c>
      <c r="H162" s="63" t="s">
        <v>32</v>
      </c>
      <c r="I162" s="64">
        <v>0</v>
      </c>
      <c r="J162" s="62" t="s">
        <v>33</v>
      </c>
      <c r="K162" s="62" t="s">
        <v>690</v>
      </c>
      <c r="L162" s="62" t="s">
        <v>536</v>
      </c>
      <c r="M162" s="62" t="s">
        <v>690</v>
      </c>
      <c r="N162" s="62" t="s">
        <v>35</v>
      </c>
      <c r="O162" s="62" t="s">
        <v>85</v>
      </c>
      <c r="P162" s="62" t="s">
        <v>36</v>
      </c>
      <c r="Q162" s="63">
        <v>796</v>
      </c>
      <c r="R162" s="63" t="s">
        <v>99</v>
      </c>
      <c r="S162" s="62">
        <v>10</v>
      </c>
      <c r="T162" s="65">
        <v>1864.7</v>
      </c>
      <c r="U162" s="65">
        <v>18647</v>
      </c>
      <c r="V162" s="66">
        <v>20884.640000000003</v>
      </c>
      <c r="W162" s="67"/>
      <c r="X162" s="63">
        <v>2017</v>
      </c>
      <c r="Y162" s="68" t="s">
        <v>689</v>
      </c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</row>
    <row r="163" spans="1:39" ht="131.25" x14ac:dyDescent="0.25">
      <c r="B163" s="20" t="s">
        <v>473</v>
      </c>
      <c r="C163" s="1" t="s">
        <v>27</v>
      </c>
      <c r="D163" s="1" t="s">
        <v>355</v>
      </c>
      <c r="E163" s="1" t="s">
        <v>333</v>
      </c>
      <c r="F163" s="1" t="s">
        <v>356</v>
      </c>
      <c r="G163" s="1"/>
      <c r="H163" s="3" t="s">
        <v>32</v>
      </c>
      <c r="I163" s="21">
        <v>0</v>
      </c>
      <c r="J163" s="1" t="s">
        <v>33</v>
      </c>
      <c r="K163" s="1" t="s">
        <v>40</v>
      </c>
      <c r="L163" s="1" t="s">
        <v>62</v>
      </c>
      <c r="M163" s="1" t="s">
        <v>40</v>
      </c>
      <c r="N163" s="1" t="s">
        <v>35</v>
      </c>
      <c r="O163" s="1" t="s">
        <v>85</v>
      </c>
      <c r="P163" s="1" t="s">
        <v>36</v>
      </c>
      <c r="Q163" s="3">
        <v>778</v>
      </c>
      <c r="R163" s="3" t="s">
        <v>271</v>
      </c>
      <c r="S163" s="1">
        <v>1</v>
      </c>
      <c r="T163" s="4">
        <v>6761.95</v>
      </c>
      <c r="U163" s="4">
        <v>0</v>
      </c>
      <c r="V163" s="5">
        <f t="shared" si="5"/>
        <v>0</v>
      </c>
      <c r="W163" s="6"/>
      <c r="X163" s="3">
        <v>2017</v>
      </c>
      <c r="Y163" s="7"/>
    </row>
    <row r="164" spans="1:39" ht="131.25" x14ac:dyDescent="0.25">
      <c r="A164" s="48"/>
      <c r="B164" s="61" t="s">
        <v>674</v>
      </c>
      <c r="C164" s="62" t="s">
        <v>27</v>
      </c>
      <c r="D164" s="62" t="s">
        <v>355</v>
      </c>
      <c r="E164" s="62" t="s">
        <v>333</v>
      </c>
      <c r="F164" s="62" t="s">
        <v>356</v>
      </c>
      <c r="G164" s="62"/>
      <c r="H164" s="63" t="s">
        <v>32</v>
      </c>
      <c r="I164" s="64">
        <v>0</v>
      </c>
      <c r="J164" s="62" t="s">
        <v>33</v>
      </c>
      <c r="K164" s="62" t="s">
        <v>690</v>
      </c>
      <c r="L164" s="62" t="s">
        <v>536</v>
      </c>
      <c r="M164" s="62" t="s">
        <v>690</v>
      </c>
      <c r="N164" s="62" t="s">
        <v>35</v>
      </c>
      <c r="O164" s="62" t="s">
        <v>85</v>
      </c>
      <c r="P164" s="62" t="s">
        <v>36</v>
      </c>
      <c r="Q164" s="63">
        <v>778</v>
      </c>
      <c r="R164" s="63" t="s">
        <v>271</v>
      </c>
      <c r="S164" s="62">
        <v>1</v>
      </c>
      <c r="T164" s="65">
        <v>6761.95</v>
      </c>
      <c r="U164" s="65">
        <v>6761.95</v>
      </c>
      <c r="V164" s="66">
        <v>7573.3840000000009</v>
      </c>
      <c r="W164" s="67"/>
      <c r="X164" s="63">
        <v>2017</v>
      </c>
      <c r="Y164" s="68" t="s">
        <v>689</v>
      </c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</row>
    <row r="165" spans="1:39" ht="131.25" x14ac:dyDescent="0.25">
      <c r="B165" s="20" t="s">
        <v>474</v>
      </c>
      <c r="C165" s="1" t="s">
        <v>27</v>
      </c>
      <c r="D165" s="1" t="s">
        <v>357</v>
      </c>
      <c r="E165" s="1" t="s">
        <v>334</v>
      </c>
      <c r="F165" s="1" t="s">
        <v>358</v>
      </c>
      <c r="G165" s="1"/>
      <c r="H165" s="3" t="s">
        <v>32</v>
      </c>
      <c r="I165" s="21">
        <v>0</v>
      </c>
      <c r="J165" s="1" t="s">
        <v>33</v>
      </c>
      <c r="K165" s="1" t="s">
        <v>40</v>
      </c>
      <c r="L165" s="1" t="s">
        <v>62</v>
      </c>
      <c r="M165" s="1" t="s">
        <v>40</v>
      </c>
      <c r="N165" s="1" t="s">
        <v>35</v>
      </c>
      <c r="O165" s="1" t="s">
        <v>85</v>
      </c>
      <c r="P165" s="1" t="s">
        <v>36</v>
      </c>
      <c r="Q165" s="3">
        <v>778</v>
      </c>
      <c r="R165" s="3" t="s">
        <v>271</v>
      </c>
      <c r="S165" s="1">
        <v>2</v>
      </c>
      <c r="T165" s="4">
        <v>5678.93</v>
      </c>
      <c r="U165" s="4">
        <v>0</v>
      </c>
      <c r="V165" s="5">
        <f t="shared" si="5"/>
        <v>0</v>
      </c>
      <c r="W165" s="6"/>
      <c r="X165" s="3">
        <v>2017</v>
      </c>
      <c r="Y165" s="7"/>
    </row>
    <row r="166" spans="1:39" ht="131.25" x14ac:dyDescent="0.25">
      <c r="A166" s="48"/>
      <c r="B166" s="61" t="s">
        <v>675</v>
      </c>
      <c r="C166" s="62" t="s">
        <v>27</v>
      </c>
      <c r="D166" s="62" t="s">
        <v>357</v>
      </c>
      <c r="E166" s="62" t="s">
        <v>334</v>
      </c>
      <c r="F166" s="62" t="s">
        <v>358</v>
      </c>
      <c r="G166" s="62"/>
      <c r="H166" s="63" t="s">
        <v>32</v>
      </c>
      <c r="I166" s="64">
        <v>0</v>
      </c>
      <c r="J166" s="62" t="s">
        <v>33</v>
      </c>
      <c r="K166" s="62" t="s">
        <v>690</v>
      </c>
      <c r="L166" s="62" t="s">
        <v>536</v>
      </c>
      <c r="M166" s="62" t="s">
        <v>690</v>
      </c>
      <c r="N166" s="62" t="s">
        <v>35</v>
      </c>
      <c r="O166" s="62" t="s">
        <v>85</v>
      </c>
      <c r="P166" s="62" t="s">
        <v>36</v>
      </c>
      <c r="Q166" s="63">
        <v>778</v>
      </c>
      <c r="R166" s="63" t="s">
        <v>271</v>
      </c>
      <c r="S166" s="62">
        <v>2</v>
      </c>
      <c r="T166" s="65">
        <v>5678.93</v>
      </c>
      <c r="U166" s="65">
        <v>11357.86</v>
      </c>
      <c r="V166" s="66">
        <v>12720.803200000002</v>
      </c>
      <c r="W166" s="67"/>
      <c r="X166" s="63">
        <v>2017</v>
      </c>
      <c r="Y166" s="68" t="s">
        <v>689</v>
      </c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</row>
    <row r="167" spans="1:39" ht="131.25" x14ac:dyDescent="0.25">
      <c r="B167" s="20" t="s">
        <v>475</v>
      </c>
      <c r="C167" s="1" t="s">
        <v>27</v>
      </c>
      <c r="D167" s="1" t="s">
        <v>362</v>
      </c>
      <c r="E167" s="1" t="s">
        <v>335</v>
      </c>
      <c r="F167" s="1" t="s">
        <v>363</v>
      </c>
      <c r="G167" s="1" t="s">
        <v>364</v>
      </c>
      <c r="H167" s="3" t="s">
        <v>32</v>
      </c>
      <c r="I167" s="21">
        <v>0</v>
      </c>
      <c r="J167" s="1" t="s">
        <v>33</v>
      </c>
      <c r="K167" s="1" t="s">
        <v>40</v>
      </c>
      <c r="L167" s="1" t="s">
        <v>62</v>
      </c>
      <c r="M167" s="1" t="s">
        <v>40</v>
      </c>
      <c r="N167" s="1" t="s">
        <v>35</v>
      </c>
      <c r="O167" s="1" t="s">
        <v>85</v>
      </c>
      <c r="P167" s="1" t="s">
        <v>36</v>
      </c>
      <c r="Q167" s="3">
        <v>796</v>
      </c>
      <c r="R167" s="3" t="s">
        <v>99</v>
      </c>
      <c r="S167" s="1">
        <v>6</v>
      </c>
      <c r="T167" s="4">
        <v>1685.15</v>
      </c>
      <c r="U167" s="4">
        <v>0</v>
      </c>
      <c r="V167" s="5">
        <f t="shared" si="5"/>
        <v>0</v>
      </c>
      <c r="W167" s="6"/>
      <c r="X167" s="3">
        <v>2017</v>
      </c>
      <c r="Y167" s="7"/>
    </row>
    <row r="168" spans="1:39" ht="131.25" x14ac:dyDescent="0.25">
      <c r="A168" s="48"/>
      <c r="B168" s="68" t="s">
        <v>676</v>
      </c>
      <c r="C168" s="78" t="s">
        <v>27</v>
      </c>
      <c r="D168" s="78" t="s">
        <v>362</v>
      </c>
      <c r="E168" s="62" t="s">
        <v>335</v>
      </c>
      <c r="F168" s="62" t="s">
        <v>363</v>
      </c>
      <c r="G168" s="62" t="s">
        <v>364</v>
      </c>
      <c r="H168" s="63" t="s">
        <v>32</v>
      </c>
      <c r="I168" s="64">
        <v>0</v>
      </c>
      <c r="J168" s="62" t="s">
        <v>33</v>
      </c>
      <c r="K168" s="62" t="s">
        <v>690</v>
      </c>
      <c r="L168" s="62" t="s">
        <v>536</v>
      </c>
      <c r="M168" s="62" t="s">
        <v>690</v>
      </c>
      <c r="N168" s="62" t="s">
        <v>35</v>
      </c>
      <c r="O168" s="62" t="s">
        <v>85</v>
      </c>
      <c r="P168" s="62" t="s">
        <v>36</v>
      </c>
      <c r="Q168" s="63">
        <v>796</v>
      </c>
      <c r="R168" s="63" t="s">
        <v>99</v>
      </c>
      <c r="S168" s="62">
        <v>6</v>
      </c>
      <c r="T168" s="65">
        <v>1685.15</v>
      </c>
      <c r="U168" s="65">
        <v>10110.900000000001</v>
      </c>
      <c r="V168" s="66">
        <v>11324.208000000002</v>
      </c>
      <c r="W168" s="67"/>
      <c r="X168" s="63">
        <v>2017</v>
      </c>
      <c r="Y168" s="68" t="s">
        <v>689</v>
      </c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</row>
    <row r="169" spans="1:39" ht="102" x14ac:dyDescent="0.25">
      <c r="B169" s="22" t="s">
        <v>51</v>
      </c>
      <c r="C169" s="23"/>
      <c r="D169" s="2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1"/>
      <c r="U169" s="4">
        <f>SUM(U10:U168)</f>
        <v>4168800.2421428589</v>
      </c>
      <c r="V169" s="5">
        <f>SUM(V10:V168)</f>
        <v>4669056.2711999994</v>
      </c>
      <c r="W169" s="25"/>
      <c r="X169" s="3"/>
      <c r="Y169" s="7"/>
    </row>
    <row r="170" spans="1:39" ht="51" x14ac:dyDescent="0.25">
      <c r="B170" s="15" t="s">
        <v>52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26"/>
      <c r="U170" s="26"/>
      <c r="V170" s="27"/>
      <c r="W170" s="17"/>
      <c r="X170" s="18"/>
      <c r="Y170" s="19"/>
    </row>
    <row r="171" spans="1:39" ht="131.25" x14ac:dyDescent="0.25">
      <c r="B171" s="20" t="s">
        <v>53</v>
      </c>
      <c r="C171" s="1" t="s">
        <v>27</v>
      </c>
      <c r="D171" s="1" t="s">
        <v>54</v>
      </c>
      <c r="E171" s="1" t="s">
        <v>55</v>
      </c>
      <c r="F171" s="1" t="s">
        <v>55</v>
      </c>
      <c r="G171" s="1" t="s">
        <v>520</v>
      </c>
      <c r="H171" s="3" t="s">
        <v>32</v>
      </c>
      <c r="I171" s="21">
        <v>50</v>
      </c>
      <c r="J171" s="1" t="s">
        <v>33</v>
      </c>
      <c r="K171" s="1" t="s">
        <v>40</v>
      </c>
      <c r="L171" s="1" t="s">
        <v>513</v>
      </c>
      <c r="M171" s="1" t="s">
        <v>40</v>
      </c>
      <c r="N171" s="1" t="s">
        <v>35</v>
      </c>
      <c r="O171" s="1" t="s">
        <v>85</v>
      </c>
      <c r="P171" s="1" t="s">
        <v>48</v>
      </c>
      <c r="Q171" s="3" t="s">
        <v>39</v>
      </c>
      <c r="R171" s="3" t="s">
        <v>39</v>
      </c>
      <c r="S171" s="1" t="s">
        <v>39</v>
      </c>
      <c r="T171" s="4">
        <v>36059</v>
      </c>
      <c r="U171" s="4">
        <v>0</v>
      </c>
      <c r="V171" s="5">
        <f>U171*1.12</f>
        <v>0</v>
      </c>
      <c r="W171" s="6" t="s">
        <v>39</v>
      </c>
      <c r="X171" s="3">
        <v>2017</v>
      </c>
      <c r="Y171" s="7"/>
    </row>
    <row r="172" spans="1:39" ht="131.25" x14ac:dyDescent="0.25">
      <c r="A172" s="48"/>
      <c r="B172" s="61" t="s">
        <v>677</v>
      </c>
      <c r="C172" s="62" t="s">
        <v>27</v>
      </c>
      <c r="D172" s="62" t="s">
        <v>54</v>
      </c>
      <c r="E172" s="62" t="s">
        <v>55</v>
      </c>
      <c r="F172" s="62" t="s">
        <v>55</v>
      </c>
      <c r="G172" s="62" t="s">
        <v>520</v>
      </c>
      <c r="H172" s="63" t="s">
        <v>32</v>
      </c>
      <c r="I172" s="64">
        <v>50</v>
      </c>
      <c r="J172" s="62" t="s">
        <v>33</v>
      </c>
      <c r="K172" s="62" t="s">
        <v>690</v>
      </c>
      <c r="L172" s="62" t="s">
        <v>513</v>
      </c>
      <c r="M172" s="62" t="s">
        <v>690</v>
      </c>
      <c r="N172" s="62"/>
      <c r="O172" s="62" t="s">
        <v>85</v>
      </c>
      <c r="P172" s="62" t="s">
        <v>48</v>
      </c>
      <c r="Q172" s="63" t="s">
        <v>39</v>
      </c>
      <c r="R172" s="63" t="s">
        <v>39</v>
      </c>
      <c r="S172" s="62" t="s">
        <v>39</v>
      </c>
      <c r="T172" s="65">
        <v>36059</v>
      </c>
      <c r="U172" s="65">
        <v>36059</v>
      </c>
      <c r="V172" s="66">
        <v>40386.080000000002</v>
      </c>
      <c r="W172" s="67" t="s">
        <v>39</v>
      </c>
      <c r="X172" s="63">
        <v>2017</v>
      </c>
      <c r="Y172" s="68" t="s">
        <v>688</v>
      </c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</row>
    <row r="173" spans="1:39" ht="236.25" x14ac:dyDescent="0.25">
      <c r="B173" s="20" t="s">
        <v>476</v>
      </c>
      <c r="C173" s="1" t="s">
        <v>27</v>
      </c>
      <c r="D173" s="1" t="s">
        <v>285</v>
      </c>
      <c r="E173" s="1" t="s">
        <v>286</v>
      </c>
      <c r="F173" s="1" t="s">
        <v>286</v>
      </c>
      <c r="G173" s="1"/>
      <c r="H173" s="3" t="s">
        <v>32</v>
      </c>
      <c r="I173" s="21">
        <v>30</v>
      </c>
      <c r="J173" s="1" t="s">
        <v>33</v>
      </c>
      <c r="K173" s="1" t="s">
        <v>40</v>
      </c>
      <c r="L173" s="1" t="s">
        <v>93</v>
      </c>
      <c r="M173" s="1" t="s">
        <v>40</v>
      </c>
      <c r="N173" s="1" t="s">
        <v>35</v>
      </c>
      <c r="O173" s="1" t="s">
        <v>85</v>
      </c>
      <c r="P173" s="1" t="s">
        <v>521</v>
      </c>
      <c r="Q173" s="3"/>
      <c r="R173" s="3"/>
      <c r="S173" s="1"/>
      <c r="T173" s="4">
        <v>168300.3</v>
      </c>
      <c r="U173" s="4">
        <v>0</v>
      </c>
      <c r="V173" s="5">
        <f>U173*1.12</f>
        <v>0</v>
      </c>
      <c r="W173" s="6"/>
      <c r="X173" s="3">
        <v>2017</v>
      </c>
      <c r="Y173" s="7"/>
    </row>
    <row r="174" spans="1:39" ht="236.25" hidden="1" x14ac:dyDescent="0.25">
      <c r="B174" s="20" t="s">
        <v>575</v>
      </c>
      <c r="C174" s="1" t="s">
        <v>27</v>
      </c>
      <c r="D174" s="1" t="s">
        <v>285</v>
      </c>
      <c r="E174" s="1" t="s">
        <v>286</v>
      </c>
      <c r="F174" s="1" t="s">
        <v>286</v>
      </c>
      <c r="G174" s="1"/>
      <c r="H174" s="3" t="s">
        <v>32</v>
      </c>
      <c r="I174" s="21">
        <v>30</v>
      </c>
      <c r="J174" s="1" t="s">
        <v>33</v>
      </c>
      <c r="K174" s="1" t="s">
        <v>40</v>
      </c>
      <c r="L174" s="1" t="s">
        <v>516</v>
      </c>
      <c r="M174" s="1" t="s">
        <v>40</v>
      </c>
      <c r="N174" s="1" t="s">
        <v>35</v>
      </c>
      <c r="O174" s="1" t="s">
        <v>85</v>
      </c>
      <c r="P174" s="1" t="s">
        <v>521</v>
      </c>
      <c r="Q174" s="3"/>
      <c r="R174" s="3"/>
      <c r="S174" s="1"/>
      <c r="T174" s="60">
        <v>140300.29999999999</v>
      </c>
      <c r="U174" s="4">
        <v>0</v>
      </c>
      <c r="V174" s="5">
        <f>U174*1.12</f>
        <v>0</v>
      </c>
      <c r="W174" s="6" t="s">
        <v>284</v>
      </c>
      <c r="X174" s="3">
        <v>2017</v>
      </c>
      <c r="Y174" s="7" t="s">
        <v>576</v>
      </c>
    </row>
    <row r="175" spans="1:39" ht="236.25" x14ac:dyDescent="0.25">
      <c r="A175" s="48"/>
      <c r="B175" s="61" t="s">
        <v>678</v>
      </c>
      <c r="C175" s="62" t="s">
        <v>27</v>
      </c>
      <c r="D175" s="78" t="s">
        <v>285</v>
      </c>
      <c r="E175" s="62" t="s">
        <v>286</v>
      </c>
      <c r="F175" s="62" t="s">
        <v>286</v>
      </c>
      <c r="G175" s="62"/>
      <c r="H175" s="63" t="s">
        <v>32</v>
      </c>
      <c r="I175" s="64">
        <v>30</v>
      </c>
      <c r="J175" s="62" t="s">
        <v>33</v>
      </c>
      <c r="K175" s="62" t="s">
        <v>690</v>
      </c>
      <c r="L175" s="62" t="s">
        <v>698</v>
      </c>
      <c r="M175" s="62" t="s">
        <v>690</v>
      </c>
      <c r="N175" s="62"/>
      <c r="O175" s="62" t="s">
        <v>85</v>
      </c>
      <c r="P175" s="62" t="s">
        <v>521</v>
      </c>
      <c r="Q175" s="63"/>
      <c r="R175" s="63"/>
      <c r="S175" s="79"/>
      <c r="T175" s="80">
        <v>140300.29999999999</v>
      </c>
      <c r="U175" s="65">
        <v>140300.29999999999</v>
      </c>
      <c r="V175" s="66">
        <v>157136.33600000001</v>
      </c>
      <c r="W175" s="67" t="s">
        <v>284</v>
      </c>
      <c r="X175" s="63">
        <v>2017</v>
      </c>
      <c r="Y175" s="68" t="s">
        <v>689</v>
      </c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</row>
    <row r="176" spans="1:39" ht="102" x14ac:dyDescent="0.25">
      <c r="B176" s="22" t="s">
        <v>56</v>
      </c>
      <c r="C176" s="23"/>
      <c r="D176" s="2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21"/>
      <c r="U176" s="4">
        <f>SUM(U171:U175)</f>
        <v>176359.3</v>
      </c>
      <c r="V176" s="5">
        <f>SUM(V171:V175)</f>
        <v>197522.41600000003</v>
      </c>
      <c r="W176" s="25"/>
      <c r="X176" s="3"/>
      <c r="Y176" s="7"/>
    </row>
    <row r="177" spans="2:26" ht="51" x14ac:dyDescent="0.25">
      <c r="B177" s="15" t="s">
        <v>57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7"/>
      <c r="W177" s="17"/>
      <c r="X177" s="18"/>
      <c r="Y177" s="19"/>
    </row>
    <row r="178" spans="2:26" ht="131.25" x14ac:dyDescent="0.25">
      <c r="B178" s="20" t="s">
        <v>58</v>
      </c>
      <c r="C178" s="1" t="s">
        <v>27</v>
      </c>
      <c r="D178" s="1" t="s">
        <v>70</v>
      </c>
      <c r="E178" s="1" t="s">
        <v>71</v>
      </c>
      <c r="F178" s="1" t="s">
        <v>71</v>
      </c>
      <c r="G178" s="7" t="s">
        <v>88</v>
      </c>
      <c r="H178" s="3" t="s">
        <v>32</v>
      </c>
      <c r="I178" s="3">
        <v>50</v>
      </c>
      <c r="J178" s="1" t="s">
        <v>33</v>
      </c>
      <c r="K178" s="1" t="s">
        <v>40</v>
      </c>
      <c r="L178" s="1" t="s">
        <v>62</v>
      </c>
      <c r="M178" s="1" t="s">
        <v>40</v>
      </c>
      <c r="N178" s="1" t="s">
        <v>35</v>
      </c>
      <c r="O178" s="1" t="s">
        <v>85</v>
      </c>
      <c r="P178" s="1" t="s">
        <v>89</v>
      </c>
      <c r="Q178" s="3" t="s">
        <v>39</v>
      </c>
      <c r="R178" s="3" t="s">
        <v>39</v>
      </c>
      <c r="S178" s="1" t="s">
        <v>39</v>
      </c>
      <c r="T178" s="28">
        <v>387600</v>
      </c>
      <c r="U178" s="28">
        <v>0</v>
      </c>
      <c r="V178" s="28">
        <f t="shared" ref="V178:V185" si="8">U178*1.12</f>
        <v>0</v>
      </c>
      <c r="W178" s="7"/>
      <c r="X178" s="3">
        <v>2017</v>
      </c>
      <c r="Y178" s="7"/>
    </row>
    <row r="179" spans="2:26" ht="131.25" x14ac:dyDescent="0.25">
      <c r="B179" s="20" t="s">
        <v>577</v>
      </c>
      <c r="C179" s="1" t="s">
        <v>27</v>
      </c>
      <c r="D179" s="1" t="s">
        <v>70</v>
      </c>
      <c r="E179" s="1" t="s">
        <v>71</v>
      </c>
      <c r="F179" s="1" t="s">
        <v>71</v>
      </c>
      <c r="G179" s="7" t="s">
        <v>88</v>
      </c>
      <c r="H179" s="3" t="s">
        <v>32</v>
      </c>
      <c r="I179" s="3">
        <v>50</v>
      </c>
      <c r="J179" s="1" t="s">
        <v>33</v>
      </c>
      <c r="K179" s="1" t="s">
        <v>40</v>
      </c>
      <c r="L179" s="1" t="s">
        <v>62</v>
      </c>
      <c r="M179" s="1" t="s">
        <v>40</v>
      </c>
      <c r="N179" s="1" t="s">
        <v>35</v>
      </c>
      <c r="O179" s="1" t="s">
        <v>85</v>
      </c>
      <c r="P179" s="1" t="s">
        <v>89</v>
      </c>
      <c r="Q179" s="3" t="s">
        <v>39</v>
      </c>
      <c r="R179" s="3" t="s">
        <v>39</v>
      </c>
      <c r="S179" s="1" t="s">
        <v>39</v>
      </c>
      <c r="T179" s="28">
        <f>387600/1.12</f>
        <v>346071.42857142852</v>
      </c>
      <c r="U179" s="28">
        <f>T179</f>
        <v>346071.42857142852</v>
      </c>
      <c r="V179" s="28">
        <f>U179*1.12</f>
        <v>387600</v>
      </c>
      <c r="W179" s="7"/>
      <c r="X179" s="3">
        <v>2017</v>
      </c>
      <c r="Y179" s="7" t="s">
        <v>538</v>
      </c>
    </row>
    <row r="180" spans="2:26" ht="131.25" x14ac:dyDescent="0.25">
      <c r="B180" s="20" t="s">
        <v>64</v>
      </c>
      <c r="C180" s="1" t="s">
        <v>27</v>
      </c>
      <c r="D180" s="1" t="s">
        <v>70</v>
      </c>
      <c r="E180" s="1" t="s">
        <v>71</v>
      </c>
      <c r="F180" s="1" t="s">
        <v>71</v>
      </c>
      <c r="G180" s="7" t="s">
        <v>90</v>
      </c>
      <c r="H180" s="3" t="s">
        <v>32</v>
      </c>
      <c r="I180" s="3">
        <v>50</v>
      </c>
      <c r="J180" s="1" t="s">
        <v>33</v>
      </c>
      <c r="K180" s="1" t="s">
        <v>40</v>
      </c>
      <c r="L180" s="1" t="s">
        <v>62</v>
      </c>
      <c r="M180" s="1" t="s">
        <v>40</v>
      </c>
      <c r="N180" s="1" t="s">
        <v>35</v>
      </c>
      <c r="O180" s="1" t="s">
        <v>85</v>
      </c>
      <c r="P180" s="1" t="s">
        <v>89</v>
      </c>
      <c r="Q180" s="3" t="s">
        <v>39</v>
      </c>
      <c r="R180" s="3" t="s">
        <v>39</v>
      </c>
      <c r="S180" s="1" t="s">
        <v>39</v>
      </c>
      <c r="T180" s="28">
        <v>1016000</v>
      </c>
      <c r="U180" s="28">
        <v>0</v>
      </c>
      <c r="V180" s="28">
        <f t="shared" si="8"/>
        <v>0</v>
      </c>
      <c r="W180" s="7"/>
      <c r="X180" s="3">
        <v>2017</v>
      </c>
      <c r="Y180" s="7"/>
    </row>
    <row r="181" spans="2:26" ht="131.25" x14ac:dyDescent="0.25">
      <c r="B181" s="20" t="s">
        <v>578</v>
      </c>
      <c r="C181" s="1" t="s">
        <v>27</v>
      </c>
      <c r="D181" s="1" t="s">
        <v>70</v>
      </c>
      <c r="E181" s="1" t="s">
        <v>71</v>
      </c>
      <c r="F181" s="1" t="s">
        <v>71</v>
      </c>
      <c r="G181" s="7" t="s">
        <v>90</v>
      </c>
      <c r="H181" s="3" t="s">
        <v>32</v>
      </c>
      <c r="I181" s="3">
        <v>50</v>
      </c>
      <c r="J181" s="1" t="s">
        <v>33</v>
      </c>
      <c r="K181" s="1" t="s">
        <v>40</v>
      </c>
      <c r="L181" s="1" t="s">
        <v>62</v>
      </c>
      <c r="M181" s="1" t="s">
        <v>40</v>
      </c>
      <c r="N181" s="1" t="s">
        <v>35</v>
      </c>
      <c r="O181" s="1" t="s">
        <v>85</v>
      </c>
      <c r="P181" s="1" t="s">
        <v>89</v>
      </c>
      <c r="Q181" s="3" t="s">
        <v>39</v>
      </c>
      <c r="R181" s="3" t="s">
        <v>39</v>
      </c>
      <c r="S181" s="1" t="s">
        <v>39</v>
      </c>
      <c r="T181" s="28">
        <f>1015100/1.12</f>
        <v>906339.28571428568</v>
      </c>
      <c r="U181" s="28">
        <f>T181</f>
        <v>906339.28571428568</v>
      </c>
      <c r="V181" s="28">
        <f>U181*1.12</f>
        <v>1015100.0000000001</v>
      </c>
      <c r="W181" s="20"/>
      <c r="X181" s="3">
        <v>2017</v>
      </c>
      <c r="Y181" s="7" t="s">
        <v>538</v>
      </c>
    </row>
    <row r="182" spans="2:26" ht="131.25" x14ac:dyDescent="0.25">
      <c r="B182" s="20" t="s">
        <v>65</v>
      </c>
      <c r="C182" s="1" t="s">
        <v>27</v>
      </c>
      <c r="D182" s="1" t="s">
        <v>72</v>
      </c>
      <c r="E182" s="1" t="s">
        <v>73</v>
      </c>
      <c r="F182" s="1" t="s">
        <v>73</v>
      </c>
      <c r="G182" s="1" t="s">
        <v>74</v>
      </c>
      <c r="H182" s="3" t="s">
        <v>32</v>
      </c>
      <c r="I182" s="21">
        <v>100</v>
      </c>
      <c r="J182" s="1" t="s">
        <v>33</v>
      </c>
      <c r="K182" s="1" t="s">
        <v>40</v>
      </c>
      <c r="L182" s="1" t="s">
        <v>34</v>
      </c>
      <c r="M182" s="1" t="s">
        <v>40</v>
      </c>
      <c r="N182" s="1" t="s">
        <v>35</v>
      </c>
      <c r="O182" s="1" t="s">
        <v>85</v>
      </c>
      <c r="P182" s="1" t="s">
        <v>69</v>
      </c>
      <c r="Q182" s="3" t="s">
        <v>39</v>
      </c>
      <c r="R182" s="3" t="s">
        <v>39</v>
      </c>
      <c r="S182" s="1" t="s">
        <v>39</v>
      </c>
      <c r="T182" s="28">
        <v>112010</v>
      </c>
      <c r="U182" s="28">
        <f>T182</f>
        <v>112010</v>
      </c>
      <c r="V182" s="28">
        <f t="shared" si="8"/>
        <v>125451.20000000001</v>
      </c>
      <c r="W182" s="6" t="s">
        <v>39</v>
      </c>
      <c r="X182" s="3">
        <v>2017</v>
      </c>
      <c r="Y182" s="7"/>
    </row>
    <row r="183" spans="2:26" ht="131.25" x14ac:dyDescent="0.25">
      <c r="B183" s="20" t="s">
        <v>66</v>
      </c>
      <c r="C183" s="1" t="s">
        <v>27</v>
      </c>
      <c r="D183" s="1" t="s">
        <v>72</v>
      </c>
      <c r="E183" s="1" t="s">
        <v>73</v>
      </c>
      <c r="F183" s="1" t="s">
        <v>73</v>
      </c>
      <c r="G183" s="1" t="s">
        <v>75</v>
      </c>
      <c r="H183" s="3" t="s">
        <v>32</v>
      </c>
      <c r="I183" s="21">
        <v>100</v>
      </c>
      <c r="J183" s="1" t="s">
        <v>33</v>
      </c>
      <c r="K183" s="1" t="s">
        <v>40</v>
      </c>
      <c r="L183" s="1" t="s">
        <v>34</v>
      </c>
      <c r="M183" s="1" t="s">
        <v>40</v>
      </c>
      <c r="N183" s="1" t="s">
        <v>35</v>
      </c>
      <c r="O183" s="1" t="s">
        <v>85</v>
      </c>
      <c r="P183" s="1" t="s">
        <v>69</v>
      </c>
      <c r="Q183" s="3" t="s">
        <v>39</v>
      </c>
      <c r="R183" s="3" t="s">
        <v>39</v>
      </c>
      <c r="S183" s="1" t="s">
        <v>39</v>
      </c>
      <c r="T183" s="28">
        <v>287760</v>
      </c>
      <c r="U183" s="28">
        <f>T183</f>
        <v>287760</v>
      </c>
      <c r="V183" s="28">
        <f t="shared" si="8"/>
        <v>322291.20000000001</v>
      </c>
      <c r="W183" s="6" t="s">
        <v>39</v>
      </c>
      <c r="X183" s="3">
        <v>2017</v>
      </c>
      <c r="Y183" s="7"/>
    </row>
    <row r="184" spans="2:26" ht="131.25" x14ac:dyDescent="0.25">
      <c r="B184" s="20" t="s">
        <v>67</v>
      </c>
      <c r="C184" s="1" t="s">
        <v>27</v>
      </c>
      <c r="D184" s="1" t="s">
        <v>76</v>
      </c>
      <c r="E184" s="1" t="s">
        <v>77</v>
      </c>
      <c r="F184" s="1" t="s">
        <v>78</v>
      </c>
      <c r="G184" s="1"/>
      <c r="H184" s="3" t="s">
        <v>32</v>
      </c>
      <c r="I184" s="21">
        <v>100</v>
      </c>
      <c r="J184" s="1" t="s">
        <v>33</v>
      </c>
      <c r="K184" s="1" t="s">
        <v>40</v>
      </c>
      <c r="L184" s="1" t="s">
        <v>91</v>
      </c>
      <c r="M184" s="1" t="s">
        <v>40</v>
      </c>
      <c r="N184" s="1" t="s">
        <v>35</v>
      </c>
      <c r="O184" s="1" t="s">
        <v>85</v>
      </c>
      <c r="P184" s="1" t="s">
        <v>69</v>
      </c>
      <c r="Q184" s="3" t="s">
        <v>39</v>
      </c>
      <c r="R184" s="3" t="s">
        <v>39</v>
      </c>
      <c r="S184" s="1" t="s">
        <v>39</v>
      </c>
      <c r="T184" s="28">
        <v>48000</v>
      </c>
      <c r="U184" s="28">
        <v>48000</v>
      </c>
      <c r="V184" s="28">
        <f t="shared" si="8"/>
        <v>53760.000000000007</v>
      </c>
      <c r="W184" s="6" t="s">
        <v>39</v>
      </c>
      <c r="X184" s="3">
        <v>2017</v>
      </c>
      <c r="Y184" s="7"/>
    </row>
    <row r="185" spans="2:26" ht="210" x14ac:dyDescent="0.25">
      <c r="B185" s="20" t="s">
        <v>68</v>
      </c>
      <c r="C185" s="1" t="s">
        <v>27</v>
      </c>
      <c r="D185" s="1" t="s">
        <v>79</v>
      </c>
      <c r="E185" s="1" t="s">
        <v>80</v>
      </c>
      <c r="F185" s="1" t="s">
        <v>81</v>
      </c>
      <c r="G185" s="1" t="s">
        <v>82</v>
      </c>
      <c r="H185" s="3" t="s">
        <v>32</v>
      </c>
      <c r="I185" s="21">
        <v>100</v>
      </c>
      <c r="J185" s="1" t="s">
        <v>47</v>
      </c>
      <c r="K185" s="1" t="s">
        <v>40</v>
      </c>
      <c r="L185" s="1" t="s">
        <v>93</v>
      </c>
      <c r="M185" s="1" t="s">
        <v>40</v>
      </c>
      <c r="N185" s="1" t="s">
        <v>35</v>
      </c>
      <c r="O185" s="1" t="s">
        <v>85</v>
      </c>
      <c r="P185" s="1" t="s">
        <v>69</v>
      </c>
      <c r="Q185" s="3" t="s">
        <v>39</v>
      </c>
      <c r="R185" s="3" t="s">
        <v>39</v>
      </c>
      <c r="S185" s="1" t="s">
        <v>39</v>
      </c>
      <c r="T185" s="28">
        <v>66428</v>
      </c>
      <c r="U185" s="28">
        <v>66428</v>
      </c>
      <c r="V185" s="28">
        <f t="shared" si="8"/>
        <v>74399.360000000001</v>
      </c>
      <c r="W185" s="6" t="s">
        <v>39</v>
      </c>
      <c r="X185" s="3">
        <v>2017</v>
      </c>
      <c r="Y185" s="7"/>
    </row>
    <row r="186" spans="2:26" ht="157.5" x14ac:dyDescent="0.25">
      <c r="B186" s="20" t="s">
        <v>477</v>
      </c>
      <c r="C186" s="1" t="s">
        <v>27</v>
      </c>
      <c r="D186" s="1" t="s">
        <v>59</v>
      </c>
      <c r="E186" s="1" t="s">
        <v>60</v>
      </c>
      <c r="F186" s="1" t="s">
        <v>60</v>
      </c>
      <c r="G186" s="1" t="s">
        <v>61</v>
      </c>
      <c r="H186" s="3" t="s">
        <v>44</v>
      </c>
      <c r="I186" s="21">
        <v>100</v>
      </c>
      <c r="J186" s="1" t="s">
        <v>33</v>
      </c>
      <c r="K186" s="1" t="s">
        <v>40</v>
      </c>
      <c r="L186" s="1" t="s">
        <v>93</v>
      </c>
      <c r="M186" s="1" t="s">
        <v>40</v>
      </c>
      <c r="N186" s="1" t="s">
        <v>35</v>
      </c>
      <c r="O186" s="1" t="s">
        <v>85</v>
      </c>
      <c r="P186" s="1" t="s">
        <v>63</v>
      </c>
      <c r="Q186" s="3" t="s">
        <v>39</v>
      </c>
      <c r="R186" s="3" t="s">
        <v>39</v>
      </c>
      <c r="S186" s="1" t="s">
        <v>39</v>
      </c>
      <c r="T186" s="28">
        <v>16200000</v>
      </c>
      <c r="U186" s="28">
        <v>0</v>
      </c>
      <c r="V186" s="29">
        <f>U186*1.12</f>
        <v>0</v>
      </c>
      <c r="W186" s="6" t="s">
        <v>39</v>
      </c>
      <c r="X186" s="3">
        <v>2017</v>
      </c>
      <c r="Y186" s="7"/>
    </row>
    <row r="187" spans="2:26" ht="157.5" x14ac:dyDescent="0.25">
      <c r="B187" s="20" t="s">
        <v>551</v>
      </c>
      <c r="C187" s="1" t="s">
        <v>27</v>
      </c>
      <c r="D187" s="1" t="s">
        <v>59</v>
      </c>
      <c r="E187" s="1" t="s">
        <v>60</v>
      </c>
      <c r="F187" s="1" t="s">
        <v>60</v>
      </c>
      <c r="G187" s="1" t="s">
        <v>61</v>
      </c>
      <c r="H187" s="3" t="s">
        <v>32</v>
      </c>
      <c r="I187" s="21">
        <v>100</v>
      </c>
      <c r="J187" s="1" t="s">
        <v>33</v>
      </c>
      <c r="K187" s="1" t="s">
        <v>40</v>
      </c>
      <c r="L187" s="1" t="s">
        <v>93</v>
      </c>
      <c r="M187" s="1" t="s">
        <v>40</v>
      </c>
      <c r="N187" s="1" t="s">
        <v>35</v>
      </c>
      <c r="O187" s="1" t="s">
        <v>85</v>
      </c>
      <c r="P187" s="1" t="s">
        <v>63</v>
      </c>
      <c r="Q187" s="3" t="s">
        <v>39</v>
      </c>
      <c r="R187" s="3" t="s">
        <v>39</v>
      </c>
      <c r="S187" s="1" t="s">
        <v>39</v>
      </c>
      <c r="T187" s="28">
        <v>348384</v>
      </c>
      <c r="U187" s="28">
        <f>T187</f>
        <v>348384</v>
      </c>
      <c r="V187" s="29">
        <f>U187*1.12</f>
        <v>390190.08000000002</v>
      </c>
      <c r="W187" s="6"/>
      <c r="X187" s="3">
        <v>2017</v>
      </c>
      <c r="Y187" s="7" t="s">
        <v>538</v>
      </c>
    </row>
    <row r="188" spans="2:26" ht="155.25" customHeight="1" x14ac:dyDescent="0.25">
      <c r="B188" s="20" t="s">
        <v>478</v>
      </c>
      <c r="C188" s="1" t="s">
        <v>27</v>
      </c>
      <c r="D188" s="1" t="s">
        <v>59</v>
      </c>
      <c r="E188" s="1" t="s">
        <v>60</v>
      </c>
      <c r="F188" s="1" t="s">
        <v>60</v>
      </c>
      <c r="G188" s="1" t="s">
        <v>122</v>
      </c>
      <c r="H188" s="3" t="s">
        <v>32</v>
      </c>
      <c r="I188" s="21">
        <v>100</v>
      </c>
      <c r="J188" s="1" t="s">
        <v>33</v>
      </c>
      <c r="K188" s="1" t="s">
        <v>40</v>
      </c>
      <c r="L188" s="1" t="s">
        <v>533</v>
      </c>
      <c r="M188" s="1" t="s">
        <v>40</v>
      </c>
      <c r="N188" s="1" t="s">
        <v>35</v>
      </c>
      <c r="O188" s="1" t="s">
        <v>85</v>
      </c>
      <c r="P188" s="1" t="s">
        <v>63</v>
      </c>
      <c r="Q188" s="3"/>
      <c r="R188" s="3"/>
      <c r="S188" s="1"/>
      <c r="T188" s="28">
        <v>1776000</v>
      </c>
      <c r="U188" s="28">
        <v>0</v>
      </c>
      <c r="V188" s="29">
        <f>U188*1.12</f>
        <v>0</v>
      </c>
      <c r="W188" s="6"/>
      <c r="X188" s="3">
        <v>2017</v>
      </c>
      <c r="Y188" s="7"/>
    </row>
    <row r="189" spans="2:26" ht="157.5" hidden="1" x14ac:dyDescent="0.25">
      <c r="B189" s="20" t="s">
        <v>561</v>
      </c>
      <c r="C189" s="1" t="s">
        <v>27</v>
      </c>
      <c r="D189" s="1" t="s">
        <v>59</v>
      </c>
      <c r="E189" s="1" t="s">
        <v>60</v>
      </c>
      <c r="F189" s="1" t="s">
        <v>60</v>
      </c>
      <c r="G189" s="1" t="s">
        <v>122</v>
      </c>
      <c r="H189" s="3" t="s">
        <v>32</v>
      </c>
      <c r="I189" s="21">
        <v>100</v>
      </c>
      <c r="J189" s="1" t="s">
        <v>33</v>
      </c>
      <c r="K189" s="1" t="s">
        <v>40</v>
      </c>
      <c r="L189" s="1" t="s">
        <v>533</v>
      </c>
      <c r="M189" s="1" t="s">
        <v>40</v>
      </c>
      <c r="N189" s="1" t="s">
        <v>35</v>
      </c>
      <c r="O189" s="1" t="s">
        <v>85</v>
      </c>
      <c r="P189" s="1" t="s">
        <v>63</v>
      </c>
      <c r="Q189" s="3"/>
      <c r="R189" s="3"/>
      <c r="S189" s="1"/>
      <c r="T189" s="28">
        <v>1026000</v>
      </c>
      <c r="U189" s="28">
        <v>0</v>
      </c>
      <c r="V189" s="29">
        <v>0</v>
      </c>
      <c r="W189" s="6"/>
      <c r="X189" s="3">
        <v>2017</v>
      </c>
      <c r="Y189" s="7" t="s">
        <v>538</v>
      </c>
    </row>
    <row r="190" spans="2:26" ht="157.5" x14ac:dyDescent="0.25">
      <c r="B190" s="20" t="s">
        <v>582</v>
      </c>
      <c r="C190" s="1" t="s">
        <v>27</v>
      </c>
      <c r="D190" s="1" t="s">
        <v>59</v>
      </c>
      <c r="E190" s="1" t="s">
        <v>60</v>
      </c>
      <c r="F190" s="1" t="s">
        <v>60</v>
      </c>
      <c r="G190" s="1" t="s">
        <v>122</v>
      </c>
      <c r="H190" s="3" t="s">
        <v>32</v>
      </c>
      <c r="I190" s="21">
        <v>100</v>
      </c>
      <c r="J190" s="1" t="s">
        <v>33</v>
      </c>
      <c r="K190" s="1" t="s">
        <v>40</v>
      </c>
      <c r="L190" s="1" t="s">
        <v>536</v>
      </c>
      <c r="M190" s="1" t="s">
        <v>40</v>
      </c>
      <c r="N190" s="1" t="s">
        <v>35</v>
      </c>
      <c r="O190" s="1" t="s">
        <v>85</v>
      </c>
      <c r="P190" s="1" t="s">
        <v>63</v>
      </c>
      <c r="Q190" s="3"/>
      <c r="R190" s="3"/>
      <c r="S190" s="1"/>
      <c r="T190" s="28">
        <v>996000</v>
      </c>
      <c r="U190" s="28">
        <v>996000</v>
      </c>
      <c r="V190" s="29">
        <v>1115520</v>
      </c>
      <c r="W190" s="6"/>
      <c r="X190" s="3">
        <v>2017</v>
      </c>
      <c r="Y190" s="7" t="s">
        <v>583</v>
      </c>
    </row>
    <row r="191" spans="2:26" ht="131.25" x14ac:dyDescent="0.25">
      <c r="B191" s="20" t="s">
        <v>479</v>
      </c>
      <c r="C191" s="1" t="s">
        <v>27</v>
      </c>
      <c r="D191" s="1" t="s">
        <v>109</v>
      </c>
      <c r="E191" s="1" t="s">
        <v>110</v>
      </c>
      <c r="F191" s="1" t="s">
        <v>111</v>
      </c>
      <c r="G191" s="1" t="s">
        <v>407</v>
      </c>
      <c r="H191" s="3" t="s">
        <v>32</v>
      </c>
      <c r="I191" s="21">
        <v>100</v>
      </c>
      <c r="J191" s="1" t="s">
        <v>33</v>
      </c>
      <c r="K191" s="1" t="s">
        <v>40</v>
      </c>
      <c r="L191" s="1" t="s">
        <v>93</v>
      </c>
      <c r="M191" s="1" t="s">
        <v>40</v>
      </c>
      <c r="N191" s="1" t="s">
        <v>35</v>
      </c>
      <c r="O191" s="1" t="s">
        <v>85</v>
      </c>
      <c r="P191" s="1" t="s">
        <v>63</v>
      </c>
      <c r="Q191" s="3"/>
      <c r="R191" s="3"/>
      <c r="S191" s="1"/>
      <c r="T191" s="28">
        <v>153372.0024</v>
      </c>
      <c r="U191" s="28">
        <v>153372.0024</v>
      </c>
      <c r="V191" s="29">
        <v>171776.64268800002</v>
      </c>
      <c r="W191" s="6"/>
      <c r="X191" s="3">
        <v>2017</v>
      </c>
      <c r="Y191" s="7"/>
    </row>
    <row r="192" spans="2:26" ht="131.25" x14ac:dyDescent="0.25">
      <c r="B192" s="20" t="s">
        <v>480</v>
      </c>
      <c r="C192" s="1" t="s">
        <v>27</v>
      </c>
      <c r="D192" s="1" t="s">
        <v>109</v>
      </c>
      <c r="E192" s="1" t="s">
        <v>110</v>
      </c>
      <c r="F192" s="1" t="s">
        <v>111</v>
      </c>
      <c r="G192" s="1" t="s">
        <v>408</v>
      </c>
      <c r="H192" s="3" t="s">
        <v>32</v>
      </c>
      <c r="I192" s="21">
        <v>100</v>
      </c>
      <c r="J192" s="1" t="s">
        <v>33</v>
      </c>
      <c r="K192" s="1" t="s">
        <v>40</v>
      </c>
      <c r="L192" s="1" t="s">
        <v>93</v>
      </c>
      <c r="M192" s="1" t="s">
        <v>40</v>
      </c>
      <c r="N192" s="1" t="s">
        <v>35</v>
      </c>
      <c r="O192" s="1" t="s">
        <v>85</v>
      </c>
      <c r="P192" s="1" t="s">
        <v>63</v>
      </c>
      <c r="Q192" s="3"/>
      <c r="R192" s="3"/>
      <c r="S192" s="1"/>
      <c r="T192" s="4">
        <v>315728.7</v>
      </c>
      <c r="U192" s="4">
        <v>0</v>
      </c>
      <c r="V192" s="5">
        <f t="shared" ref="V192:V198" si="9">U192*1.12</f>
        <v>0</v>
      </c>
      <c r="W192" s="6"/>
      <c r="X192" s="3">
        <v>2017</v>
      </c>
      <c r="Y192" s="7"/>
      <c r="Z192" s="10"/>
    </row>
    <row r="193" spans="1:39" ht="131.25" x14ac:dyDescent="0.25">
      <c r="A193" s="43"/>
      <c r="B193" s="61" t="s">
        <v>588</v>
      </c>
      <c r="C193" s="62" t="s">
        <v>27</v>
      </c>
      <c r="D193" s="62" t="s">
        <v>109</v>
      </c>
      <c r="E193" s="62" t="s">
        <v>110</v>
      </c>
      <c r="F193" s="62" t="s">
        <v>111</v>
      </c>
      <c r="G193" s="62"/>
      <c r="H193" s="63" t="s">
        <v>32</v>
      </c>
      <c r="I193" s="64">
        <v>100</v>
      </c>
      <c r="J193" s="62" t="s">
        <v>33</v>
      </c>
      <c r="K193" s="62" t="s">
        <v>597</v>
      </c>
      <c r="L193" s="62" t="s">
        <v>91</v>
      </c>
      <c r="M193" s="62" t="s">
        <v>597</v>
      </c>
      <c r="N193" s="62"/>
      <c r="O193" s="62" t="s">
        <v>85</v>
      </c>
      <c r="P193" s="62" t="s">
        <v>63</v>
      </c>
      <c r="Q193" s="63"/>
      <c r="R193" s="63"/>
      <c r="S193" s="62"/>
      <c r="T193" s="65">
        <v>315728.7</v>
      </c>
      <c r="U193" s="65">
        <f>T193</f>
        <v>315728.7</v>
      </c>
      <c r="V193" s="66">
        <f>U193*1.12</f>
        <v>353616.14400000003</v>
      </c>
      <c r="W193" s="67"/>
      <c r="X193" s="63">
        <v>2017</v>
      </c>
      <c r="Y193" s="68" t="s">
        <v>694</v>
      </c>
      <c r="Z193" s="5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</row>
    <row r="194" spans="1:39" ht="131.25" x14ac:dyDescent="0.25">
      <c r="B194" s="20" t="s">
        <v>481</v>
      </c>
      <c r="C194" s="1" t="s">
        <v>27</v>
      </c>
      <c r="D194" s="1" t="s">
        <v>112</v>
      </c>
      <c r="E194" s="1" t="s">
        <v>113</v>
      </c>
      <c r="F194" s="1" t="s">
        <v>113</v>
      </c>
      <c r="G194" s="1" t="s">
        <v>409</v>
      </c>
      <c r="H194" s="3" t="s">
        <v>32</v>
      </c>
      <c r="I194" s="21">
        <v>100</v>
      </c>
      <c r="J194" s="1" t="s">
        <v>33</v>
      </c>
      <c r="K194" s="1" t="s">
        <v>40</v>
      </c>
      <c r="L194" s="1" t="s">
        <v>93</v>
      </c>
      <c r="M194" s="1" t="s">
        <v>40</v>
      </c>
      <c r="N194" s="1" t="s">
        <v>35</v>
      </c>
      <c r="O194" s="1" t="s">
        <v>85</v>
      </c>
      <c r="P194" s="1" t="s">
        <v>63</v>
      </c>
      <c r="Q194" s="3"/>
      <c r="R194" s="3"/>
      <c r="S194" s="1"/>
      <c r="T194" s="4">
        <v>910714.28600000008</v>
      </c>
      <c r="U194" s="4">
        <v>910714.28600000008</v>
      </c>
      <c r="V194" s="5">
        <f t="shared" si="9"/>
        <v>1020000.0003200002</v>
      </c>
      <c r="W194" s="6"/>
      <c r="X194" s="3">
        <v>2017</v>
      </c>
      <c r="Y194" s="7"/>
      <c r="AA194" s="30"/>
    </row>
    <row r="195" spans="1:39" ht="131.25" x14ac:dyDescent="0.25">
      <c r="B195" s="20" t="s">
        <v>482</v>
      </c>
      <c r="C195" s="1" t="s">
        <v>27</v>
      </c>
      <c r="D195" s="1" t="s">
        <v>114</v>
      </c>
      <c r="E195" s="1" t="s">
        <v>115</v>
      </c>
      <c r="F195" s="1" t="s">
        <v>116</v>
      </c>
      <c r="G195" s="1"/>
      <c r="H195" s="3" t="s">
        <v>32</v>
      </c>
      <c r="I195" s="21">
        <v>100</v>
      </c>
      <c r="J195" s="1" t="s">
        <v>33</v>
      </c>
      <c r="K195" s="1" t="s">
        <v>40</v>
      </c>
      <c r="L195" s="1" t="s">
        <v>93</v>
      </c>
      <c r="M195" s="1" t="s">
        <v>40</v>
      </c>
      <c r="N195" s="1" t="s">
        <v>35</v>
      </c>
      <c r="O195" s="1" t="s">
        <v>85</v>
      </c>
      <c r="P195" s="1" t="s">
        <v>63</v>
      </c>
      <c r="Q195" s="3"/>
      <c r="R195" s="3"/>
      <c r="S195" s="1"/>
      <c r="T195" s="4">
        <v>294678</v>
      </c>
      <c r="U195" s="4">
        <v>0</v>
      </c>
      <c r="V195" s="5">
        <f t="shared" si="9"/>
        <v>0</v>
      </c>
      <c r="W195" s="6"/>
      <c r="X195" s="3">
        <v>2017</v>
      </c>
      <c r="Y195" s="7"/>
    </row>
    <row r="196" spans="1:39" ht="131.25" x14ac:dyDescent="0.25">
      <c r="A196" s="43"/>
      <c r="B196" s="61" t="s">
        <v>589</v>
      </c>
      <c r="C196" s="62" t="s">
        <v>27</v>
      </c>
      <c r="D196" s="62" t="s">
        <v>114</v>
      </c>
      <c r="E196" s="62" t="s">
        <v>115</v>
      </c>
      <c r="F196" s="62" t="s">
        <v>116</v>
      </c>
      <c r="G196" s="62"/>
      <c r="H196" s="63" t="s">
        <v>32</v>
      </c>
      <c r="I196" s="64">
        <v>100</v>
      </c>
      <c r="J196" s="62" t="s">
        <v>33</v>
      </c>
      <c r="K196" s="62" t="s">
        <v>40</v>
      </c>
      <c r="L196" s="62" t="s">
        <v>93</v>
      </c>
      <c r="M196" s="62" t="s">
        <v>40</v>
      </c>
      <c r="N196" s="62"/>
      <c r="O196" s="62" t="s">
        <v>85</v>
      </c>
      <c r="P196" s="62" t="s">
        <v>63</v>
      </c>
      <c r="Q196" s="63"/>
      <c r="R196" s="63"/>
      <c r="S196" s="62"/>
      <c r="T196" s="65">
        <v>63819</v>
      </c>
      <c r="U196" s="65">
        <f>T196</f>
        <v>63819</v>
      </c>
      <c r="V196" s="66">
        <f>U196*1.12</f>
        <v>71477.280000000013</v>
      </c>
      <c r="W196" s="67"/>
      <c r="X196" s="63">
        <v>2017</v>
      </c>
      <c r="Y196" s="68" t="s">
        <v>538</v>
      </c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</row>
    <row r="197" spans="1:39" ht="131.25" x14ac:dyDescent="0.25">
      <c r="B197" s="20" t="s">
        <v>483</v>
      </c>
      <c r="C197" s="1" t="s">
        <v>27</v>
      </c>
      <c r="D197" s="1" t="s">
        <v>117</v>
      </c>
      <c r="E197" s="1" t="s">
        <v>115</v>
      </c>
      <c r="F197" s="1" t="s">
        <v>118</v>
      </c>
      <c r="G197" s="1" t="s">
        <v>410</v>
      </c>
      <c r="H197" s="3" t="s">
        <v>32</v>
      </c>
      <c r="I197" s="21">
        <v>100</v>
      </c>
      <c r="J197" s="1" t="s">
        <v>33</v>
      </c>
      <c r="K197" s="1" t="s">
        <v>40</v>
      </c>
      <c r="L197" s="1" t="s">
        <v>93</v>
      </c>
      <c r="M197" s="1" t="s">
        <v>40</v>
      </c>
      <c r="N197" s="1" t="s">
        <v>35</v>
      </c>
      <c r="O197" s="1" t="s">
        <v>85</v>
      </c>
      <c r="P197" s="1" t="s">
        <v>121</v>
      </c>
      <c r="Q197" s="3"/>
      <c r="R197" s="3"/>
      <c r="S197" s="1"/>
      <c r="T197" s="4">
        <v>51589.2</v>
      </c>
      <c r="U197" s="4">
        <v>51589.2</v>
      </c>
      <c r="V197" s="5">
        <f t="shared" si="9"/>
        <v>57779.904000000002</v>
      </c>
      <c r="W197" s="6"/>
      <c r="X197" s="3">
        <v>2017</v>
      </c>
      <c r="Y197" s="7"/>
    </row>
    <row r="198" spans="1:39" ht="131.25" x14ac:dyDescent="0.25">
      <c r="B198" s="20" t="s">
        <v>484</v>
      </c>
      <c r="C198" s="1" t="s">
        <v>27</v>
      </c>
      <c r="D198" s="1" t="s">
        <v>119</v>
      </c>
      <c r="E198" s="1" t="s">
        <v>120</v>
      </c>
      <c r="F198" s="1" t="s">
        <v>120</v>
      </c>
      <c r="G198" s="1"/>
      <c r="H198" s="3" t="s">
        <v>32</v>
      </c>
      <c r="I198" s="21">
        <v>100</v>
      </c>
      <c r="J198" s="1" t="s">
        <v>33</v>
      </c>
      <c r="K198" s="1" t="s">
        <v>40</v>
      </c>
      <c r="L198" s="1" t="s">
        <v>93</v>
      </c>
      <c r="M198" s="1" t="s">
        <v>40</v>
      </c>
      <c r="N198" s="1" t="s">
        <v>35</v>
      </c>
      <c r="O198" s="1" t="s">
        <v>85</v>
      </c>
      <c r="P198" s="1" t="s">
        <v>63</v>
      </c>
      <c r="Q198" s="3"/>
      <c r="R198" s="3"/>
      <c r="S198" s="1"/>
      <c r="T198" s="4">
        <v>82542.864480000004</v>
      </c>
      <c r="U198" s="4">
        <v>0</v>
      </c>
      <c r="V198" s="5">
        <f t="shared" si="9"/>
        <v>0</v>
      </c>
      <c r="W198" s="6"/>
      <c r="X198" s="3">
        <v>2017</v>
      </c>
      <c r="Y198" s="7"/>
    </row>
    <row r="199" spans="1:39" ht="131.25" x14ac:dyDescent="0.25">
      <c r="A199" s="43"/>
      <c r="B199" s="61" t="s">
        <v>590</v>
      </c>
      <c r="C199" s="62" t="s">
        <v>27</v>
      </c>
      <c r="D199" s="62" t="s">
        <v>119</v>
      </c>
      <c r="E199" s="62" t="s">
        <v>120</v>
      </c>
      <c r="F199" s="62" t="s">
        <v>120</v>
      </c>
      <c r="G199" s="62"/>
      <c r="H199" s="63" t="s">
        <v>32</v>
      </c>
      <c r="I199" s="64">
        <v>100</v>
      </c>
      <c r="J199" s="62" t="s">
        <v>33</v>
      </c>
      <c r="K199" s="62" t="s">
        <v>40</v>
      </c>
      <c r="L199" s="62" t="s">
        <v>93</v>
      </c>
      <c r="M199" s="62" t="s">
        <v>40</v>
      </c>
      <c r="N199" s="62"/>
      <c r="O199" s="62" t="s">
        <v>85</v>
      </c>
      <c r="P199" s="62" t="s">
        <v>63</v>
      </c>
      <c r="Q199" s="63"/>
      <c r="R199" s="63"/>
      <c r="S199" s="62"/>
      <c r="T199" s="65">
        <v>14897</v>
      </c>
      <c r="U199" s="65">
        <f>T199</f>
        <v>14897</v>
      </c>
      <c r="V199" s="66">
        <f>U199*1.12</f>
        <v>16684.640000000003</v>
      </c>
      <c r="W199" s="67"/>
      <c r="X199" s="63">
        <v>2017</v>
      </c>
      <c r="Y199" s="68" t="s">
        <v>538</v>
      </c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</row>
    <row r="200" spans="1:39" ht="131.25" x14ac:dyDescent="0.25">
      <c r="B200" s="20" t="s">
        <v>485</v>
      </c>
      <c r="C200" s="1" t="s">
        <v>27</v>
      </c>
      <c r="D200" s="1" t="s">
        <v>126</v>
      </c>
      <c r="E200" s="1" t="s">
        <v>127</v>
      </c>
      <c r="F200" s="1" t="s">
        <v>127</v>
      </c>
      <c r="G200" s="1"/>
      <c r="H200" s="3" t="s">
        <v>32</v>
      </c>
      <c r="I200" s="21">
        <v>100</v>
      </c>
      <c r="J200" s="1" t="s">
        <v>33</v>
      </c>
      <c r="K200" s="1" t="s">
        <v>40</v>
      </c>
      <c r="L200" s="1" t="s">
        <v>517</v>
      </c>
      <c r="M200" s="1" t="s">
        <v>40</v>
      </c>
      <c r="N200" s="1" t="s">
        <v>35</v>
      </c>
      <c r="O200" s="1" t="s">
        <v>85</v>
      </c>
      <c r="P200" s="1" t="s">
        <v>135</v>
      </c>
      <c r="Q200" s="3"/>
      <c r="R200" s="3"/>
      <c r="S200" s="1"/>
      <c r="T200" s="4">
        <v>683331.20266666706</v>
      </c>
      <c r="U200" s="4">
        <v>0</v>
      </c>
      <c r="V200" s="5">
        <f t="shared" ref="V200:V214" si="10">U200*1.12</f>
        <v>0</v>
      </c>
      <c r="W200" s="6"/>
      <c r="X200" s="3">
        <v>2017</v>
      </c>
      <c r="Y200" s="7"/>
    </row>
    <row r="201" spans="1:39" ht="131.25" x14ac:dyDescent="0.25">
      <c r="B201" s="20" t="s">
        <v>581</v>
      </c>
      <c r="C201" s="1" t="s">
        <v>27</v>
      </c>
      <c r="D201" s="1" t="s">
        <v>126</v>
      </c>
      <c r="E201" s="1" t="s">
        <v>127</v>
      </c>
      <c r="F201" s="1" t="s">
        <v>127</v>
      </c>
      <c r="G201" s="1"/>
      <c r="H201" s="3" t="s">
        <v>32</v>
      </c>
      <c r="I201" s="21">
        <v>100</v>
      </c>
      <c r="J201" s="1" t="s">
        <v>33</v>
      </c>
      <c r="K201" s="1" t="s">
        <v>40</v>
      </c>
      <c r="L201" s="1" t="s">
        <v>516</v>
      </c>
      <c r="M201" s="1" t="s">
        <v>40</v>
      </c>
      <c r="N201" s="1" t="s">
        <v>35</v>
      </c>
      <c r="O201" s="1" t="s">
        <v>85</v>
      </c>
      <c r="P201" s="1" t="s">
        <v>135</v>
      </c>
      <c r="Q201" s="3"/>
      <c r="R201" s="3"/>
      <c r="S201" s="1"/>
      <c r="T201" s="4">
        <v>683331.20266666706</v>
      </c>
      <c r="U201" s="4">
        <v>0</v>
      </c>
      <c r="V201" s="5">
        <v>0</v>
      </c>
      <c r="W201" s="6"/>
      <c r="X201" s="3">
        <v>2017</v>
      </c>
      <c r="Y201" s="7" t="s">
        <v>571</v>
      </c>
    </row>
    <row r="202" spans="1:39" ht="131.25" x14ac:dyDescent="0.25">
      <c r="A202" s="43"/>
      <c r="B202" s="61" t="s">
        <v>591</v>
      </c>
      <c r="C202" s="62" t="s">
        <v>27</v>
      </c>
      <c r="D202" s="62" t="s">
        <v>126</v>
      </c>
      <c r="E202" s="62" t="s">
        <v>127</v>
      </c>
      <c r="F202" s="62" t="s">
        <v>127</v>
      </c>
      <c r="G202" s="62"/>
      <c r="H202" s="63" t="s">
        <v>405</v>
      </c>
      <c r="I202" s="64">
        <v>100</v>
      </c>
      <c r="J202" s="62" t="s">
        <v>33</v>
      </c>
      <c r="K202" s="62" t="s">
        <v>597</v>
      </c>
      <c r="L202" s="62" t="s">
        <v>518</v>
      </c>
      <c r="M202" s="62" t="s">
        <v>597</v>
      </c>
      <c r="N202" s="62"/>
      <c r="O202" s="62" t="s">
        <v>85</v>
      </c>
      <c r="P202" s="62" t="s">
        <v>135</v>
      </c>
      <c r="Q202" s="63"/>
      <c r="R202" s="63"/>
      <c r="S202" s="62"/>
      <c r="T202" s="65">
        <v>683331.20266666706</v>
      </c>
      <c r="U202" s="65">
        <v>683331.20266666706</v>
      </c>
      <c r="V202" s="66">
        <v>765330.94698666723</v>
      </c>
      <c r="W202" s="67"/>
      <c r="X202" s="63">
        <v>2017</v>
      </c>
      <c r="Y202" s="68" t="s">
        <v>691</v>
      </c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</row>
    <row r="203" spans="1:39" ht="157.5" x14ac:dyDescent="0.25">
      <c r="B203" s="54" t="s">
        <v>486</v>
      </c>
      <c r="C203" s="55" t="s">
        <v>27</v>
      </c>
      <c r="D203" s="55" t="s">
        <v>123</v>
      </c>
      <c r="E203" s="55" t="s">
        <v>124</v>
      </c>
      <c r="F203" s="55" t="s">
        <v>125</v>
      </c>
      <c r="G203" s="55" t="s">
        <v>128</v>
      </c>
      <c r="H203" s="56" t="s">
        <v>32</v>
      </c>
      <c r="I203" s="57">
        <v>100</v>
      </c>
      <c r="J203" s="55" t="s">
        <v>33</v>
      </c>
      <c r="K203" s="55" t="s">
        <v>40</v>
      </c>
      <c r="L203" s="55" t="s">
        <v>533</v>
      </c>
      <c r="M203" s="55" t="s">
        <v>40</v>
      </c>
      <c r="N203" s="55" t="s">
        <v>35</v>
      </c>
      <c r="O203" s="55" t="s">
        <v>85</v>
      </c>
      <c r="P203" s="55" t="s">
        <v>135</v>
      </c>
      <c r="Q203" s="56"/>
      <c r="R203" s="56"/>
      <c r="S203" s="55"/>
      <c r="T203" s="55">
        <v>177000</v>
      </c>
      <c r="U203" s="51">
        <v>0</v>
      </c>
      <c r="V203" s="52">
        <f t="shared" si="10"/>
        <v>0</v>
      </c>
      <c r="W203" s="58"/>
      <c r="X203" s="56">
        <v>2017</v>
      </c>
      <c r="Y203" s="59"/>
    </row>
    <row r="204" spans="1:39" ht="157.5" x14ac:dyDescent="0.25">
      <c r="A204" s="48"/>
      <c r="B204" s="61" t="s">
        <v>679</v>
      </c>
      <c r="C204" s="62" t="s">
        <v>27</v>
      </c>
      <c r="D204" s="62" t="s">
        <v>123</v>
      </c>
      <c r="E204" s="62" t="s">
        <v>124</v>
      </c>
      <c r="F204" s="62" t="s">
        <v>125</v>
      </c>
      <c r="G204" s="62" t="s">
        <v>128</v>
      </c>
      <c r="H204" s="63" t="s">
        <v>405</v>
      </c>
      <c r="I204" s="64">
        <v>100</v>
      </c>
      <c r="J204" s="62" t="s">
        <v>33</v>
      </c>
      <c r="K204" s="62" t="s">
        <v>597</v>
      </c>
      <c r="L204" s="62" t="s">
        <v>514</v>
      </c>
      <c r="M204" s="62" t="s">
        <v>597</v>
      </c>
      <c r="N204" s="62"/>
      <c r="O204" s="62" t="s">
        <v>85</v>
      </c>
      <c r="P204" s="62" t="s">
        <v>135</v>
      </c>
      <c r="Q204" s="63"/>
      <c r="R204" s="63"/>
      <c r="S204" s="62"/>
      <c r="T204" s="62">
        <v>177000</v>
      </c>
      <c r="U204" s="65">
        <v>177000</v>
      </c>
      <c r="V204" s="66">
        <v>198240.00000000003</v>
      </c>
      <c r="W204" s="67"/>
      <c r="X204" s="63">
        <v>2017</v>
      </c>
      <c r="Y204" s="68" t="s">
        <v>691</v>
      </c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</row>
    <row r="205" spans="1:39" ht="157.5" x14ac:dyDescent="0.25">
      <c r="B205" s="54" t="s">
        <v>487</v>
      </c>
      <c r="C205" s="55" t="s">
        <v>27</v>
      </c>
      <c r="D205" s="55" t="s">
        <v>123</v>
      </c>
      <c r="E205" s="55" t="s">
        <v>124</v>
      </c>
      <c r="F205" s="55" t="s">
        <v>125</v>
      </c>
      <c r="G205" s="55" t="s">
        <v>129</v>
      </c>
      <c r="H205" s="56" t="s">
        <v>32</v>
      </c>
      <c r="I205" s="57">
        <v>100</v>
      </c>
      <c r="J205" s="55" t="s">
        <v>33</v>
      </c>
      <c r="K205" s="55" t="s">
        <v>40</v>
      </c>
      <c r="L205" s="55" t="s">
        <v>516</v>
      </c>
      <c r="M205" s="55" t="s">
        <v>40</v>
      </c>
      <c r="N205" s="55" t="s">
        <v>35</v>
      </c>
      <c r="O205" s="55" t="s">
        <v>85</v>
      </c>
      <c r="P205" s="55" t="s">
        <v>135</v>
      </c>
      <c r="Q205" s="56"/>
      <c r="R205" s="56"/>
      <c r="S205" s="55"/>
      <c r="T205" s="55">
        <v>150893</v>
      </c>
      <c r="U205" s="51">
        <v>0</v>
      </c>
      <c r="V205" s="52">
        <f t="shared" si="10"/>
        <v>0</v>
      </c>
      <c r="W205" s="58"/>
      <c r="X205" s="56">
        <v>2017</v>
      </c>
      <c r="Y205" s="59"/>
    </row>
    <row r="206" spans="1:39" ht="157.5" x14ac:dyDescent="0.25">
      <c r="A206" s="48"/>
      <c r="B206" s="61" t="s">
        <v>680</v>
      </c>
      <c r="C206" s="62" t="s">
        <v>27</v>
      </c>
      <c r="D206" s="62" t="s">
        <v>123</v>
      </c>
      <c r="E206" s="62" t="s">
        <v>124</v>
      </c>
      <c r="F206" s="62" t="s">
        <v>125</v>
      </c>
      <c r="G206" s="62" t="s">
        <v>129</v>
      </c>
      <c r="H206" s="63" t="s">
        <v>405</v>
      </c>
      <c r="I206" s="64">
        <v>100</v>
      </c>
      <c r="J206" s="62" t="s">
        <v>33</v>
      </c>
      <c r="K206" s="62" t="s">
        <v>597</v>
      </c>
      <c r="L206" s="62" t="s">
        <v>514</v>
      </c>
      <c r="M206" s="62" t="s">
        <v>597</v>
      </c>
      <c r="N206" s="62"/>
      <c r="O206" s="62" t="s">
        <v>85</v>
      </c>
      <c r="P206" s="62" t="s">
        <v>135</v>
      </c>
      <c r="Q206" s="63"/>
      <c r="R206" s="63"/>
      <c r="S206" s="62"/>
      <c r="T206" s="62">
        <v>150893</v>
      </c>
      <c r="U206" s="65">
        <v>150893</v>
      </c>
      <c r="V206" s="66">
        <v>169000.16</v>
      </c>
      <c r="W206" s="67"/>
      <c r="X206" s="63">
        <v>2017</v>
      </c>
      <c r="Y206" s="68" t="s">
        <v>691</v>
      </c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</row>
    <row r="207" spans="1:39" ht="157.5" x14ac:dyDescent="0.25">
      <c r="B207" s="20" t="s">
        <v>488</v>
      </c>
      <c r="C207" s="1" t="s">
        <v>27</v>
      </c>
      <c r="D207" s="1" t="s">
        <v>123</v>
      </c>
      <c r="E207" s="1" t="s">
        <v>124</v>
      </c>
      <c r="F207" s="1" t="s">
        <v>125</v>
      </c>
      <c r="G207" s="1" t="s">
        <v>130</v>
      </c>
      <c r="H207" s="3" t="s">
        <v>32</v>
      </c>
      <c r="I207" s="21">
        <v>100</v>
      </c>
      <c r="J207" s="1" t="s">
        <v>33</v>
      </c>
      <c r="K207" s="1" t="s">
        <v>40</v>
      </c>
      <c r="L207" s="1" t="s">
        <v>534</v>
      </c>
      <c r="M207" s="1" t="s">
        <v>40</v>
      </c>
      <c r="N207" s="1" t="s">
        <v>35</v>
      </c>
      <c r="O207" s="1" t="s">
        <v>85</v>
      </c>
      <c r="P207" s="1" t="s">
        <v>135</v>
      </c>
      <c r="Q207" s="3"/>
      <c r="R207" s="3"/>
      <c r="S207" s="1"/>
      <c r="T207" s="4">
        <v>380133.33333333302</v>
      </c>
      <c r="U207" s="4">
        <v>380133.33333333302</v>
      </c>
      <c r="V207" s="5">
        <f t="shared" si="10"/>
        <v>425749.33333333302</v>
      </c>
      <c r="W207" s="6"/>
      <c r="X207" s="3">
        <v>2017</v>
      </c>
      <c r="Y207" s="7"/>
    </row>
    <row r="208" spans="1:39" ht="157.5" x14ac:dyDescent="0.25">
      <c r="B208" s="20" t="s">
        <v>489</v>
      </c>
      <c r="C208" s="1" t="s">
        <v>27</v>
      </c>
      <c r="D208" s="1" t="s">
        <v>123</v>
      </c>
      <c r="E208" s="1" t="s">
        <v>124</v>
      </c>
      <c r="F208" s="1" t="s">
        <v>125</v>
      </c>
      <c r="G208" s="1" t="s">
        <v>131</v>
      </c>
      <c r="H208" s="3" t="s">
        <v>32</v>
      </c>
      <c r="I208" s="21">
        <v>100</v>
      </c>
      <c r="J208" s="1" t="s">
        <v>33</v>
      </c>
      <c r="K208" s="1" t="s">
        <v>40</v>
      </c>
      <c r="L208" s="1" t="s">
        <v>535</v>
      </c>
      <c r="M208" s="1" t="s">
        <v>40</v>
      </c>
      <c r="N208" s="1" t="s">
        <v>35</v>
      </c>
      <c r="O208" s="1" t="s">
        <v>85</v>
      </c>
      <c r="P208" s="1" t="s">
        <v>135</v>
      </c>
      <c r="Q208" s="3"/>
      <c r="R208" s="3"/>
      <c r="S208" s="1"/>
      <c r="T208" s="1">
        <v>197500</v>
      </c>
      <c r="U208" s="4">
        <v>0</v>
      </c>
      <c r="V208" s="5">
        <v>0</v>
      </c>
      <c r="W208" s="6"/>
      <c r="X208" s="3">
        <v>2017</v>
      </c>
      <c r="Y208" s="7"/>
    </row>
    <row r="209" spans="1:39" ht="157.5" x14ac:dyDescent="0.25">
      <c r="A209" s="43"/>
      <c r="B209" s="61" t="s">
        <v>592</v>
      </c>
      <c r="C209" s="62" t="s">
        <v>27</v>
      </c>
      <c r="D209" s="62" t="s">
        <v>123</v>
      </c>
      <c r="E209" s="62" t="s">
        <v>124</v>
      </c>
      <c r="F209" s="62" t="s">
        <v>125</v>
      </c>
      <c r="G209" s="62" t="s">
        <v>131</v>
      </c>
      <c r="H209" s="63" t="s">
        <v>405</v>
      </c>
      <c r="I209" s="64">
        <v>100</v>
      </c>
      <c r="J209" s="62" t="s">
        <v>33</v>
      </c>
      <c r="K209" s="62" t="s">
        <v>597</v>
      </c>
      <c r="L209" s="62" t="s">
        <v>535</v>
      </c>
      <c r="M209" s="62" t="s">
        <v>597</v>
      </c>
      <c r="N209" s="62"/>
      <c r="O209" s="62" t="s">
        <v>85</v>
      </c>
      <c r="P209" s="62" t="s">
        <v>135</v>
      </c>
      <c r="Q209" s="63"/>
      <c r="R209" s="63"/>
      <c r="S209" s="62"/>
      <c r="T209" s="62">
        <v>197500</v>
      </c>
      <c r="U209" s="65">
        <v>197500</v>
      </c>
      <c r="V209" s="66">
        <v>221200.00000000003</v>
      </c>
      <c r="W209" s="67"/>
      <c r="X209" s="63">
        <v>2017</v>
      </c>
      <c r="Y209" s="68" t="s">
        <v>692</v>
      </c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</row>
    <row r="210" spans="1:39" ht="157.5" x14ac:dyDescent="0.25">
      <c r="B210" s="20" t="s">
        <v>490</v>
      </c>
      <c r="C210" s="1" t="s">
        <v>27</v>
      </c>
      <c r="D210" s="1" t="s">
        <v>123</v>
      </c>
      <c r="E210" s="1" t="s">
        <v>124</v>
      </c>
      <c r="F210" s="1" t="s">
        <v>125</v>
      </c>
      <c r="G210" s="1" t="s">
        <v>132</v>
      </c>
      <c r="H210" s="3" t="s">
        <v>32</v>
      </c>
      <c r="I210" s="21">
        <v>100</v>
      </c>
      <c r="J210" s="1" t="s">
        <v>33</v>
      </c>
      <c r="K210" s="1" t="s">
        <v>40</v>
      </c>
      <c r="L210" s="1" t="s">
        <v>534</v>
      </c>
      <c r="M210" s="1" t="s">
        <v>40</v>
      </c>
      <c r="N210" s="1" t="s">
        <v>35</v>
      </c>
      <c r="O210" s="1" t="s">
        <v>85</v>
      </c>
      <c r="P210" s="1" t="s">
        <v>135</v>
      </c>
      <c r="Q210" s="3"/>
      <c r="R210" s="3"/>
      <c r="S210" s="1"/>
      <c r="T210" s="1">
        <v>125000</v>
      </c>
      <c r="U210" s="4">
        <v>0</v>
      </c>
      <c r="V210" s="5">
        <f t="shared" si="10"/>
        <v>0</v>
      </c>
      <c r="W210" s="6"/>
      <c r="X210" s="3">
        <v>2017</v>
      </c>
      <c r="Y210" s="7"/>
    </row>
    <row r="211" spans="1:39" ht="157.5" x14ac:dyDescent="0.25">
      <c r="A211" s="43"/>
      <c r="B211" s="61" t="s">
        <v>593</v>
      </c>
      <c r="C211" s="62" t="s">
        <v>27</v>
      </c>
      <c r="D211" s="62" t="s">
        <v>123</v>
      </c>
      <c r="E211" s="62" t="s">
        <v>124</v>
      </c>
      <c r="F211" s="62" t="s">
        <v>125</v>
      </c>
      <c r="G211" s="62" t="s">
        <v>132</v>
      </c>
      <c r="H211" s="63" t="s">
        <v>405</v>
      </c>
      <c r="I211" s="64">
        <v>100</v>
      </c>
      <c r="J211" s="62" t="s">
        <v>33</v>
      </c>
      <c r="K211" s="62" t="s">
        <v>597</v>
      </c>
      <c r="L211" s="62" t="s">
        <v>536</v>
      </c>
      <c r="M211" s="62" t="s">
        <v>597</v>
      </c>
      <c r="N211" s="62"/>
      <c r="O211" s="62" t="s">
        <v>85</v>
      </c>
      <c r="P211" s="62" t="s">
        <v>135</v>
      </c>
      <c r="Q211" s="63"/>
      <c r="R211" s="63"/>
      <c r="S211" s="62"/>
      <c r="T211" s="62">
        <v>125000</v>
      </c>
      <c r="U211" s="65">
        <v>125000</v>
      </c>
      <c r="V211" s="66">
        <v>140000</v>
      </c>
      <c r="W211" s="67"/>
      <c r="X211" s="63">
        <v>2017</v>
      </c>
      <c r="Y211" s="68" t="s">
        <v>691</v>
      </c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</row>
    <row r="212" spans="1:39" ht="210" x14ac:dyDescent="0.25">
      <c r="B212" s="20" t="s">
        <v>491</v>
      </c>
      <c r="C212" s="1" t="s">
        <v>27</v>
      </c>
      <c r="D212" s="1" t="s">
        <v>123</v>
      </c>
      <c r="E212" s="1" t="s">
        <v>124</v>
      </c>
      <c r="F212" s="1" t="s">
        <v>125</v>
      </c>
      <c r="G212" s="1" t="s">
        <v>133</v>
      </c>
      <c r="H212" s="3" t="s">
        <v>32</v>
      </c>
      <c r="I212" s="21">
        <v>100</v>
      </c>
      <c r="J212" s="1" t="s">
        <v>33</v>
      </c>
      <c r="K212" s="1" t="s">
        <v>40</v>
      </c>
      <c r="L212" s="1" t="s">
        <v>518</v>
      </c>
      <c r="M212" s="1" t="s">
        <v>40</v>
      </c>
      <c r="N212" s="1" t="s">
        <v>35</v>
      </c>
      <c r="O212" s="1" t="s">
        <v>85</v>
      </c>
      <c r="P212" s="1" t="s">
        <v>135</v>
      </c>
      <c r="Q212" s="3"/>
      <c r="R212" s="3"/>
      <c r="S212" s="1"/>
      <c r="T212" s="4">
        <v>49000</v>
      </c>
      <c r="U212" s="4">
        <v>0</v>
      </c>
      <c r="V212" s="5">
        <f t="shared" si="10"/>
        <v>0</v>
      </c>
      <c r="W212" s="6"/>
      <c r="X212" s="3">
        <v>2017</v>
      </c>
      <c r="Y212" s="7"/>
    </row>
    <row r="213" spans="1:39" ht="210" x14ac:dyDescent="0.25">
      <c r="A213" s="43"/>
      <c r="B213" s="61" t="s">
        <v>594</v>
      </c>
      <c r="C213" s="62" t="s">
        <v>27</v>
      </c>
      <c r="D213" s="62" t="s">
        <v>123</v>
      </c>
      <c r="E213" s="62" t="s">
        <v>124</v>
      </c>
      <c r="F213" s="62" t="s">
        <v>125</v>
      </c>
      <c r="G213" s="62" t="s">
        <v>133</v>
      </c>
      <c r="H213" s="63" t="s">
        <v>405</v>
      </c>
      <c r="I213" s="64">
        <v>100</v>
      </c>
      <c r="J213" s="62" t="s">
        <v>33</v>
      </c>
      <c r="K213" s="62" t="s">
        <v>597</v>
      </c>
      <c r="L213" s="62" t="s">
        <v>518</v>
      </c>
      <c r="M213" s="62" t="s">
        <v>597</v>
      </c>
      <c r="N213" s="62"/>
      <c r="O213" s="62" t="s">
        <v>85</v>
      </c>
      <c r="P213" s="62" t="s">
        <v>135</v>
      </c>
      <c r="Q213" s="63"/>
      <c r="R213" s="63"/>
      <c r="S213" s="62"/>
      <c r="T213" s="65">
        <v>49000</v>
      </c>
      <c r="U213" s="65">
        <v>49000</v>
      </c>
      <c r="V213" s="66">
        <v>54880.000000000007</v>
      </c>
      <c r="W213" s="67"/>
      <c r="X213" s="63">
        <v>2017</v>
      </c>
      <c r="Y213" s="68" t="s">
        <v>692</v>
      </c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</row>
    <row r="214" spans="1:39" ht="181.5" customHeight="1" x14ac:dyDescent="0.25">
      <c r="B214" s="20" t="s">
        <v>492</v>
      </c>
      <c r="C214" s="1" t="s">
        <v>27</v>
      </c>
      <c r="D214" s="1" t="s">
        <v>123</v>
      </c>
      <c r="E214" s="1" t="s">
        <v>124</v>
      </c>
      <c r="F214" s="1" t="s">
        <v>125</v>
      </c>
      <c r="G214" s="1" t="s">
        <v>134</v>
      </c>
      <c r="H214" s="3" t="s">
        <v>32</v>
      </c>
      <c r="I214" s="21">
        <v>100</v>
      </c>
      <c r="J214" s="1" t="s">
        <v>33</v>
      </c>
      <c r="K214" s="1" t="s">
        <v>40</v>
      </c>
      <c r="L214" s="1" t="s">
        <v>533</v>
      </c>
      <c r="M214" s="1" t="s">
        <v>40</v>
      </c>
      <c r="N214" s="1" t="s">
        <v>35</v>
      </c>
      <c r="O214" s="1" t="s">
        <v>85</v>
      </c>
      <c r="P214" s="1" t="s">
        <v>135</v>
      </c>
      <c r="Q214" s="3"/>
      <c r="R214" s="3"/>
      <c r="S214" s="1"/>
      <c r="T214" s="4">
        <f>55000/1.12</f>
        <v>49107.142857142855</v>
      </c>
      <c r="U214" s="4">
        <v>0</v>
      </c>
      <c r="V214" s="5">
        <f t="shared" si="10"/>
        <v>0</v>
      </c>
      <c r="W214" s="6"/>
      <c r="X214" s="3">
        <v>2017</v>
      </c>
      <c r="Y214" s="7"/>
    </row>
    <row r="215" spans="1:39" ht="185.25" customHeight="1" x14ac:dyDescent="0.25">
      <c r="A215" s="43"/>
      <c r="B215" s="61" t="s">
        <v>595</v>
      </c>
      <c r="C215" s="62" t="s">
        <v>27</v>
      </c>
      <c r="D215" s="62" t="s">
        <v>123</v>
      </c>
      <c r="E215" s="62" t="s">
        <v>124</v>
      </c>
      <c r="F215" s="62" t="s">
        <v>125</v>
      </c>
      <c r="G215" s="62" t="s">
        <v>134</v>
      </c>
      <c r="H215" s="63" t="s">
        <v>405</v>
      </c>
      <c r="I215" s="64">
        <v>100</v>
      </c>
      <c r="J215" s="62" t="s">
        <v>33</v>
      </c>
      <c r="K215" s="62" t="s">
        <v>597</v>
      </c>
      <c r="L215" s="62" t="s">
        <v>514</v>
      </c>
      <c r="M215" s="62" t="s">
        <v>597</v>
      </c>
      <c r="N215" s="62"/>
      <c r="O215" s="62" t="s">
        <v>85</v>
      </c>
      <c r="P215" s="62" t="s">
        <v>135</v>
      </c>
      <c r="Q215" s="63"/>
      <c r="R215" s="63"/>
      <c r="S215" s="62"/>
      <c r="T215" s="65">
        <v>49107.142857142855</v>
      </c>
      <c r="U215" s="65">
        <v>49107.142857142855</v>
      </c>
      <c r="V215" s="66">
        <v>55000</v>
      </c>
      <c r="W215" s="67"/>
      <c r="X215" s="63">
        <v>2017</v>
      </c>
      <c r="Y215" s="68" t="s">
        <v>691</v>
      </c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</row>
    <row r="216" spans="1:39" ht="136.5" customHeight="1" x14ac:dyDescent="0.25">
      <c r="B216" s="20" t="s">
        <v>493</v>
      </c>
      <c r="C216" s="1" t="s">
        <v>27</v>
      </c>
      <c r="D216" s="1" t="s">
        <v>136</v>
      </c>
      <c r="E216" s="1" t="s">
        <v>137</v>
      </c>
      <c r="F216" s="1" t="s">
        <v>137</v>
      </c>
      <c r="G216" s="1"/>
      <c r="H216" s="3" t="s">
        <v>32</v>
      </c>
      <c r="I216" s="21">
        <v>100</v>
      </c>
      <c r="J216" s="1" t="s">
        <v>33</v>
      </c>
      <c r="K216" s="1" t="s">
        <v>40</v>
      </c>
      <c r="L216" s="1" t="s">
        <v>514</v>
      </c>
      <c r="M216" s="1" t="s">
        <v>40</v>
      </c>
      <c r="N216" s="1" t="s">
        <v>35</v>
      </c>
      <c r="O216" s="1" t="s">
        <v>85</v>
      </c>
      <c r="P216" s="1" t="s">
        <v>138</v>
      </c>
      <c r="Q216" s="3"/>
      <c r="R216" s="3"/>
      <c r="S216" s="1"/>
      <c r="T216" s="1">
        <v>5885000</v>
      </c>
      <c r="U216" s="1">
        <v>0</v>
      </c>
      <c r="V216" s="6">
        <f>U216*1.12</f>
        <v>0</v>
      </c>
      <c r="W216" s="6"/>
      <c r="X216" s="3">
        <v>2017</v>
      </c>
      <c r="Y216" s="7"/>
    </row>
    <row r="217" spans="1:39" ht="138.75" customHeight="1" x14ac:dyDescent="0.25">
      <c r="A217" s="48"/>
      <c r="B217" s="61" t="s">
        <v>681</v>
      </c>
      <c r="C217" s="62" t="s">
        <v>27</v>
      </c>
      <c r="D217" s="62" t="s">
        <v>136</v>
      </c>
      <c r="E217" s="62" t="s">
        <v>137</v>
      </c>
      <c r="F217" s="62" t="s">
        <v>137</v>
      </c>
      <c r="G217" s="62"/>
      <c r="H217" s="63" t="s">
        <v>32</v>
      </c>
      <c r="I217" s="64">
        <v>100</v>
      </c>
      <c r="J217" s="62" t="s">
        <v>33</v>
      </c>
      <c r="K217" s="62" t="s">
        <v>597</v>
      </c>
      <c r="L217" s="62" t="s">
        <v>514</v>
      </c>
      <c r="M217" s="62" t="s">
        <v>597</v>
      </c>
      <c r="N217" s="62"/>
      <c r="O217" s="62" t="s">
        <v>85</v>
      </c>
      <c r="P217" s="62" t="s">
        <v>138</v>
      </c>
      <c r="Q217" s="63"/>
      <c r="R217" s="63"/>
      <c r="S217" s="62"/>
      <c r="T217" s="62">
        <v>5885000</v>
      </c>
      <c r="U217" s="62">
        <v>5885000</v>
      </c>
      <c r="V217" s="67">
        <v>6591200.0000000009</v>
      </c>
      <c r="W217" s="67"/>
      <c r="X217" s="63">
        <v>2017</v>
      </c>
      <c r="Y217" s="68" t="s">
        <v>688</v>
      </c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</row>
    <row r="218" spans="1:39" ht="210" x14ac:dyDescent="0.25">
      <c r="B218" s="20" t="s">
        <v>494</v>
      </c>
      <c r="C218" s="1" t="s">
        <v>27</v>
      </c>
      <c r="D218" s="1" t="s">
        <v>365</v>
      </c>
      <c r="E218" s="1" t="s">
        <v>366</v>
      </c>
      <c r="F218" s="1" t="s">
        <v>366</v>
      </c>
      <c r="G218" s="1"/>
      <c r="H218" s="3" t="s">
        <v>32</v>
      </c>
      <c r="I218" s="21">
        <v>100</v>
      </c>
      <c r="J218" s="1" t="s">
        <v>33</v>
      </c>
      <c r="K218" s="1" t="s">
        <v>40</v>
      </c>
      <c r="L218" s="1" t="s">
        <v>34</v>
      </c>
      <c r="M218" s="1" t="s">
        <v>40</v>
      </c>
      <c r="N218" s="1" t="s">
        <v>35</v>
      </c>
      <c r="O218" s="1" t="s">
        <v>85</v>
      </c>
      <c r="P218" s="1" t="s">
        <v>135</v>
      </c>
      <c r="Q218" s="3"/>
      <c r="R218" s="3"/>
      <c r="S218" s="1"/>
      <c r="T218" s="4">
        <v>190053.4</v>
      </c>
      <c r="U218" s="4">
        <f>T218</f>
        <v>190053.4</v>
      </c>
      <c r="V218" s="5">
        <f>U218*1.12</f>
        <v>212859.80800000002</v>
      </c>
      <c r="W218" s="6"/>
      <c r="X218" s="3">
        <v>2017</v>
      </c>
      <c r="Y218" s="7"/>
    </row>
    <row r="219" spans="1:39" ht="157.5" x14ac:dyDescent="0.25">
      <c r="B219" s="20" t="s">
        <v>495</v>
      </c>
      <c r="C219" s="1" t="s">
        <v>27</v>
      </c>
      <c r="D219" s="1" t="s">
        <v>372</v>
      </c>
      <c r="E219" s="1" t="s">
        <v>373</v>
      </c>
      <c r="F219" s="1" t="s">
        <v>373</v>
      </c>
      <c r="G219" s="1" t="s">
        <v>374</v>
      </c>
      <c r="H219" s="3" t="s">
        <v>32</v>
      </c>
      <c r="I219" s="21">
        <v>100</v>
      </c>
      <c r="J219" s="1" t="s">
        <v>33</v>
      </c>
      <c r="K219" s="1" t="s">
        <v>40</v>
      </c>
      <c r="L219" s="1" t="s">
        <v>91</v>
      </c>
      <c r="M219" s="1" t="s">
        <v>40</v>
      </c>
      <c r="N219" s="1" t="s">
        <v>35</v>
      </c>
      <c r="O219" s="1" t="s">
        <v>531</v>
      </c>
      <c r="P219" s="1" t="s">
        <v>69</v>
      </c>
      <c r="Q219" s="3"/>
      <c r="R219" s="3"/>
      <c r="S219" s="1"/>
      <c r="T219" s="4">
        <v>3068750</v>
      </c>
      <c r="U219" s="4">
        <v>0</v>
      </c>
      <c r="V219" s="5">
        <f>U219*1.12</f>
        <v>0</v>
      </c>
      <c r="W219" s="6"/>
      <c r="X219" s="3">
        <v>2017</v>
      </c>
      <c r="Y219" s="7"/>
    </row>
    <row r="220" spans="1:39" ht="157.5" x14ac:dyDescent="0.25">
      <c r="A220" s="48"/>
      <c r="B220" s="61" t="s">
        <v>682</v>
      </c>
      <c r="C220" s="62" t="s">
        <v>27</v>
      </c>
      <c r="D220" s="62" t="s">
        <v>372</v>
      </c>
      <c r="E220" s="62" t="s">
        <v>373</v>
      </c>
      <c r="F220" s="62" t="s">
        <v>373</v>
      </c>
      <c r="G220" s="62" t="s">
        <v>374</v>
      </c>
      <c r="H220" s="63" t="s">
        <v>405</v>
      </c>
      <c r="I220" s="64">
        <v>100</v>
      </c>
      <c r="J220" s="62" t="s">
        <v>33</v>
      </c>
      <c r="K220" s="62" t="s">
        <v>597</v>
      </c>
      <c r="L220" s="62" t="s">
        <v>518</v>
      </c>
      <c r="M220" s="62" t="s">
        <v>597</v>
      </c>
      <c r="N220" s="62" t="s">
        <v>693</v>
      </c>
      <c r="O220" s="62" t="s">
        <v>696</v>
      </c>
      <c r="P220" s="62" t="s">
        <v>69</v>
      </c>
      <c r="Q220" s="63"/>
      <c r="R220" s="63"/>
      <c r="S220" s="62"/>
      <c r="T220" s="65">
        <v>3068750</v>
      </c>
      <c r="U220" s="65">
        <v>3068750</v>
      </c>
      <c r="V220" s="66">
        <v>3437000.0000000005</v>
      </c>
      <c r="W220" s="67"/>
      <c r="X220" s="63">
        <v>2017</v>
      </c>
      <c r="Y220" s="68" t="s">
        <v>697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</row>
    <row r="221" spans="1:39" ht="157.5" x14ac:dyDescent="0.25">
      <c r="B221" s="20" t="s">
        <v>496</v>
      </c>
      <c r="C221" s="1" t="s">
        <v>27</v>
      </c>
      <c r="D221" s="1" t="s">
        <v>372</v>
      </c>
      <c r="E221" s="1" t="s">
        <v>373</v>
      </c>
      <c r="F221" s="1" t="s">
        <v>373</v>
      </c>
      <c r="G221" s="1" t="s">
        <v>367</v>
      </c>
      <c r="H221" s="3" t="s">
        <v>32</v>
      </c>
      <c r="I221" s="21">
        <v>100</v>
      </c>
      <c r="J221" s="1" t="s">
        <v>33</v>
      </c>
      <c r="K221" s="1" t="s">
        <v>40</v>
      </c>
      <c r="L221" s="1" t="s">
        <v>34</v>
      </c>
      <c r="M221" s="1" t="s">
        <v>40</v>
      </c>
      <c r="N221" s="1" t="s">
        <v>35</v>
      </c>
      <c r="O221" s="1" t="s">
        <v>85</v>
      </c>
      <c r="P221" s="1" t="s">
        <v>135</v>
      </c>
      <c r="Q221" s="3"/>
      <c r="R221" s="3"/>
      <c r="S221" s="1"/>
      <c r="T221" s="4">
        <v>601200</v>
      </c>
      <c r="U221" s="4">
        <v>0</v>
      </c>
      <c r="V221" s="5">
        <v>0</v>
      </c>
      <c r="W221" s="6"/>
      <c r="X221" s="3">
        <v>2017</v>
      </c>
      <c r="Y221" s="7"/>
    </row>
    <row r="222" spans="1:39" ht="157.5" x14ac:dyDescent="0.25">
      <c r="A222" s="48"/>
      <c r="B222" s="61" t="s">
        <v>683</v>
      </c>
      <c r="C222" s="62" t="s">
        <v>27</v>
      </c>
      <c r="D222" s="62" t="s">
        <v>372</v>
      </c>
      <c r="E222" s="62" t="s">
        <v>373</v>
      </c>
      <c r="F222" s="62" t="s">
        <v>373</v>
      </c>
      <c r="G222" s="62" t="s">
        <v>367</v>
      </c>
      <c r="H222" s="63" t="s">
        <v>32</v>
      </c>
      <c r="I222" s="64">
        <v>100</v>
      </c>
      <c r="J222" s="62" t="s">
        <v>33</v>
      </c>
      <c r="K222" s="62" t="s">
        <v>597</v>
      </c>
      <c r="L222" s="62" t="s">
        <v>514</v>
      </c>
      <c r="M222" s="62" t="s">
        <v>597</v>
      </c>
      <c r="N222" s="62"/>
      <c r="O222" s="62" t="s">
        <v>85</v>
      </c>
      <c r="P222" s="62" t="s">
        <v>135</v>
      </c>
      <c r="Q222" s="63"/>
      <c r="R222" s="63"/>
      <c r="S222" s="62"/>
      <c r="T222" s="65">
        <v>601200</v>
      </c>
      <c r="U222" s="65">
        <v>601200</v>
      </c>
      <c r="V222" s="66">
        <v>673344.00000000012</v>
      </c>
      <c r="W222" s="67"/>
      <c r="X222" s="63">
        <v>2017</v>
      </c>
      <c r="Y222" s="68" t="s">
        <v>689</v>
      </c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</row>
    <row r="223" spans="1:39" ht="157.5" x14ac:dyDescent="0.25">
      <c r="B223" s="20" t="s">
        <v>497</v>
      </c>
      <c r="C223" s="1" t="s">
        <v>27</v>
      </c>
      <c r="D223" s="1" t="s">
        <v>372</v>
      </c>
      <c r="E223" s="1" t="s">
        <v>373</v>
      </c>
      <c r="F223" s="1" t="s">
        <v>373</v>
      </c>
      <c r="G223" s="1" t="s">
        <v>368</v>
      </c>
      <c r="H223" s="3" t="s">
        <v>32</v>
      </c>
      <c r="I223" s="21">
        <v>100</v>
      </c>
      <c r="J223" s="1" t="s">
        <v>33</v>
      </c>
      <c r="K223" s="1" t="s">
        <v>40</v>
      </c>
      <c r="L223" s="1" t="s">
        <v>34</v>
      </c>
      <c r="M223" s="1" t="s">
        <v>40</v>
      </c>
      <c r="N223" s="1" t="s">
        <v>35</v>
      </c>
      <c r="O223" s="1" t="s">
        <v>85</v>
      </c>
      <c r="P223" s="1" t="s">
        <v>135</v>
      </c>
      <c r="Q223" s="3"/>
      <c r="R223" s="3"/>
      <c r="S223" s="1"/>
      <c r="T223" s="4">
        <v>132000</v>
      </c>
      <c r="U223" s="4">
        <v>0</v>
      </c>
      <c r="V223" s="5">
        <v>0</v>
      </c>
      <c r="W223" s="6"/>
      <c r="X223" s="3">
        <v>2017</v>
      </c>
      <c r="Y223" s="7"/>
    </row>
    <row r="224" spans="1:39" ht="157.5" x14ac:dyDescent="0.25">
      <c r="B224" s="20" t="s">
        <v>549</v>
      </c>
      <c r="C224" s="1" t="s">
        <v>27</v>
      </c>
      <c r="D224" s="1" t="s">
        <v>372</v>
      </c>
      <c r="E224" s="1" t="s">
        <v>373</v>
      </c>
      <c r="F224" s="1" t="s">
        <v>373</v>
      </c>
      <c r="G224" s="1" t="s">
        <v>550</v>
      </c>
      <c r="H224" s="3" t="s">
        <v>32</v>
      </c>
      <c r="I224" s="21">
        <v>100</v>
      </c>
      <c r="J224" s="1" t="s">
        <v>33</v>
      </c>
      <c r="K224" s="1" t="s">
        <v>40</v>
      </c>
      <c r="L224" s="1" t="s">
        <v>34</v>
      </c>
      <c r="M224" s="1" t="s">
        <v>40</v>
      </c>
      <c r="N224" s="1" t="s">
        <v>35</v>
      </c>
      <c r="O224" s="1" t="s">
        <v>85</v>
      </c>
      <c r="P224" s="1" t="s">
        <v>135</v>
      </c>
      <c r="Q224" s="3"/>
      <c r="R224" s="3"/>
      <c r="S224" s="1"/>
      <c r="T224" s="4">
        <f>V224/1.12</f>
        <v>131250</v>
      </c>
      <c r="U224" s="4">
        <f>T224</f>
        <v>131250</v>
      </c>
      <c r="V224" s="5">
        <v>147000</v>
      </c>
      <c r="W224" s="6"/>
      <c r="X224" s="3">
        <v>2017</v>
      </c>
      <c r="Y224" s="7" t="s">
        <v>538</v>
      </c>
    </row>
    <row r="225" spans="1:39" ht="131.25" x14ac:dyDescent="0.25">
      <c r="B225" s="20" t="s">
        <v>498</v>
      </c>
      <c r="C225" s="1" t="s">
        <v>27</v>
      </c>
      <c r="D225" s="1" t="s">
        <v>369</v>
      </c>
      <c r="E225" s="1" t="s">
        <v>370</v>
      </c>
      <c r="F225" s="1" t="s">
        <v>370</v>
      </c>
      <c r="G225" s="1" t="s">
        <v>375</v>
      </c>
      <c r="H225" s="3" t="s">
        <v>32</v>
      </c>
      <c r="I225" s="21">
        <v>100</v>
      </c>
      <c r="J225" s="1" t="s">
        <v>33</v>
      </c>
      <c r="K225" s="1" t="s">
        <v>40</v>
      </c>
      <c r="L225" s="1" t="s">
        <v>522</v>
      </c>
      <c r="M225" s="1" t="s">
        <v>40</v>
      </c>
      <c r="N225" s="1" t="s">
        <v>35</v>
      </c>
      <c r="O225" s="1" t="s">
        <v>527</v>
      </c>
      <c r="P225" s="1" t="s">
        <v>135</v>
      </c>
      <c r="Q225" s="3"/>
      <c r="R225" s="3"/>
      <c r="S225" s="1"/>
      <c r="T225" s="4">
        <v>60714.285714285703</v>
      </c>
      <c r="U225" s="4">
        <v>0</v>
      </c>
      <c r="V225" s="5">
        <f t="shared" ref="V225:V231" si="11">U225*1.12</f>
        <v>0</v>
      </c>
      <c r="W225" s="6"/>
      <c r="X225" s="3">
        <v>2017</v>
      </c>
      <c r="Y225" s="7"/>
    </row>
    <row r="226" spans="1:39" ht="131.25" x14ac:dyDescent="0.25">
      <c r="A226" s="48"/>
      <c r="B226" s="61" t="s">
        <v>684</v>
      </c>
      <c r="C226" s="62" t="s">
        <v>27</v>
      </c>
      <c r="D226" s="62" t="s">
        <v>369</v>
      </c>
      <c r="E226" s="62" t="s">
        <v>370</v>
      </c>
      <c r="F226" s="62" t="s">
        <v>370</v>
      </c>
      <c r="G226" s="62" t="s">
        <v>375</v>
      </c>
      <c r="H226" s="63" t="s">
        <v>32</v>
      </c>
      <c r="I226" s="64">
        <v>100</v>
      </c>
      <c r="J226" s="62" t="s">
        <v>33</v>
      </c>
      <c r="K226" s="62" t="s">
        <v>597</v>
      </c>
      <c r="L226" s="62" t="s">
        <v>522</v>
      </c>
      <c r="M226" s="62" t="s">
        <v>597</v>
      </c>
      <c r="N226" s="62"/>
      <c r="O226" s="62" t="s">
        <v>527</v>
      </c>
      <c r="P226" s="62" t="s">
        <v>135</v>
      </c>
      <c r="Q226" s="63"/>
      <c r="R226" s="63"/>
      <c r="S226" s="62"/>
      <c r="T226" s="65">
        <v>60714.285714285703</v>
      </c>
      <c r="U226" s="65">
        <v>60714.285714285703</v>
      </c>
      <c r="V226" s="66">
        <v>68000</v>
      </c>
      <c r="W226" s="67"/>
      <c r="X226" s="63">
        <v>2017</v>
      </c>
      <c r="Y226" s="68" t="s">
        <v>688</v>
      </c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</row>
    <row r="227" spans="1:39" ht="131.25" x14ac:dyDescent="0.25">
      <c r="B227" s="20" t="s">
        <v>499</v>
      </c>
      <c r="C227" s="1" t="s">
        <v>27</v>
      </c>
      <c r="D227" s="1" t="s">
        <v>369</v>
      </c>
      <c r="E227" s="1" t="s">
        <v>370</v>
      </c>
      <c r="F227" s="1" t="s">
        <v>370</v>
      </c>
      <c r="G227" s="1" t="s">
        <v>371</v>
      </c>
      <c r="H227" s="3" t="s">
        <v>32</v>
      </c>
      <c r="I227" s="21">
        <v>100</v>
      </c>
      <c r="J227" s="1" t="s">
        <v>33</v>
      </c>
      <c r="K227" s="1" t="s">
        <v>40</v>
      </c>
      <c r="L227" s="1" t="s">
        <v>91</v>
      </c>
      <c r="M227" s="1" t="s">
        <v>40</v>
      </c>
      <c r="N227" s="1" t="s">
        <v>35</v>
      </c>
      <c r="O227" s="1" t="s">
        <v>85</v>
      </c>
      <c r="P227" s="1" t="s">
        <v>135</v>
      </c>
      <c r="Q227" s="3"/>
      <c r="R227" s="3"/>
      <c r="S227" s="1"/>
      <c r="T227" s="4">
        <v>1607142.8571428601</v>
      </c>
      <c r="U227" s="4">
        <v>0</v>
      </c>
      <c r="V227" s="5">
        <f t="shared" si="11"/>
        <v>0</v>
      </c>
      <c r="W227" s="6"/>
      <c r="X227" s="3">
        <v>2017</v>
      </c>
      <c r="Y227" s="7"/>
    </row>
    <row r="228" spans="1:39" ht="131.25" x14ac:dyDescent="0.25">
      <c r="A228" s="48"/>
      <c r="B228" s="61" t="s">
        <v>685</v>
      </c>
      <c r="C228" s="62" t="s">
        <v>27</v>
      </c>
      <c r="D228" s="62" t="s">
        <v>369</v>
      </c>
      <c r="E228" s="62" t="s">
        <v>370</v>
      </c>
      <c r="F228" s="62" t="s">
        <v>370</v>
      </c>
      <c r="G228" s="62" t="s">
        <v>371</v>
      </c>
      <c r="H228" s="63" t="s">
        <v>32</v>
      </c>
      <c r="I228" s="64">
        <v>100</v>
      </c>
      <c r="J228" s="62" t="s">
        <v>33</v>
      </c>
      <c r="K228" s="62" t="s">
        <v>597</v>
      </c>
      <c r="L228" s="62" t="s">
        <v>699</v>
      </c>
      <c r="M228" s="62" t="s">
        <v>597</v>
      </c>
      <c r="N228" s="62"/>
      <c r="O228" s="62" t="s">
        <v>85</v>
      </c>
      <c r="P228" s="62" t="s">
        <v>135</v>
      </c>
      <c r="Q228" s="63"/>
      <c r="R228" s="63"/>
      <c r="S228" s="62"/>
      <c r="T228" s="65">
        <v>1607142.8571428601</v>
      </c>
      <c r="U228" s="65">
        <v>1607142.8571428601</v>
      </c>
      <c r="V228" s="66">
        <v>1800000.0000000035</v>
      </c>
      <c r="W228" s="67"/>
      <c r="X228" s="63">
        <v>2017</v>
      </c>
      <c r="Y228" s="68" t="s">
        <v>689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</row>
    <row r="229" spans="1:39" ht="157.5" x14ac:dyDescent="0.25">
      <c r="B229" s="20" t="s">
        <v>500</v>
      </c>
      <c r="C229" s="1" t="s">
        <v>27</v>
      </c>
      <c r="D229" s="1" t="s">
        <v>376</v>
      </c>
      <c r="E229" s="1" t="s">
        <v>377</v>
      </c>
      <c r="F229" s="1" t="s">
        <v>377</v>
      </c>
      <c r="G229" s="1"/>
      <c r="H229" s="3" t="s">
        <v>32</v>
      </c>
      <c r="I229" s="21">
        <v>100</v>
      </c>
      <c r="J229" s="1" t="s">
        <v>33</v>
      </c>
      <c r="K229" s="1" t="s">
        <v>40</v>
      </c>
      <c r="L229" s="1" t="s">
        <v>523</v>
      </c>
      <c r="M229" s="1" t="s">
        <v>40</v>
      </c>
      <c r="N229" s="1" t="s">
        <v>35</v>
      </c>
      <c r="O229" s="1" t="s">
        <v>85</v>
      </c>
      <c r="P229" s="1" t="s">
        <v>382</v>
      </c>
      <c r="Q229" s="3"/>
      <c r="R229" s="3"/>
      <c r="S229" s="1"/>
      <c r="T229" s="4">
        <v>431250</v>
      </c>
      <c r="U229" s="4">
        <f t="shared" ref="U229:U231" si="12">T229</f>
        <v>431250</v>
      </c>
      <c r="V229" s="5">
        <f t="shared" si="11"/>
        <v>483000.00000000006</v>
      </c>
      <c r="W229" s="6"/>
      <c r="X229" s="3">
        <v>2017</v>
      </c>
      <c r="Y229" s="7"/>
    </row>
    <row r="230" spans="1:39" ht="157.5" x14ac:dyDescent="0.25">
      <c r="B230" s="20" t="s">
        <v>501</v>
      </c>
      <c r="C230" s="1" t="s">
        <v>27</v>
      </c>
      <c r="D230" s="1" t="s">
        <v>372</v>
      </c>
      <c r="E230" s="1" t="s">
        <v>373</v>
      </c>
      <c r="F230" s="1" t="s">
        <v>373</v>
      </c>
      <c r="G230" s="1" t="s">
        <v>378</v>
      </c>
      <c r="H230" s="3" t="s">
        <v>32</v>
      </c>
      <c r="I230" s="21">
        <v>100</v>
      </c>
      <c r="J230" s="1" t="s">
        <v>33</v>
      </c>
      <c r="K230" s="1" t="s">
        <v>40</v>
      </c>
      <c r="L230" s="1" t="s">
        <v>523</v>
      </c>
      <c r="M230" s="1" t="s">
        <v>40</v>
      </c>
      <c r="N230" s="1" t="s">
        <v>35</v>
      </c>
      <c r="O230" s="1" t="s">
        <v>85</v>
      </c>
      <c r="P230" s="1" t="s">
        <v>382</v>
      </c>
      <c r="Q230" s="3"/>
      <c r="R230" s="3"/>
      <c r="S230" s="1"/>
      <c r="T230" s="4">
        <v>291500</v>
      </c>
      <c r="U230" s="4">
        <f t="shared" si="12"/>
        <v>291500</v>
      </c>
      <c r="V230" s="5">
        <f t="shared" si="11"/>
        <v>326480.00000000006</v>
      </c>
      <c r="W230" s="6"/>
      <c r="X230" s="3">
        <v>2017</v>
      </c>
      <c r="Y230" s="7"/>
    </row>
    <row r="231" spans="1:39" ht="189" customHeight="1" x14ac:dyDescent="0.25">
      <c r="B231" s="20" t="s">
        <v>502</v>
      </c>
      <c r="C231" s="1" t="s">
        <v>27</v>
      </c>
      <c r="D231" s="1" t="s">
        <v>379</v>
      </c>
      <c r="E231" s="1" t="s">
        <v>380</v>
      </c>
      <c r="F231" s="1" t="s">
        <v>380</v>
      </c>
      <c r="G231" s="1" t="s">
        <v>381</v>
      </c>
      <c r="H231" s="3" t="s">
        <v>32</v>
      </c>
      <c r="I231" s="21">
        <v>100</v>
      </c>
      <c r="J231" s="1" t="s">
        <v>33</v>
      </c>
      <c r="K231" s="1" t="s">
        <v>40</v>
      </c>
      <c r="L231" s="1" t="s">
        <v>523</v>
      </c>
      <c r="M231" s="1" t="s">
        <v>40</v>
      </c>
      <c r="N231" s="1" t="s">
        <v>35</v>
      </c>
      <c r="O231" s="1" t="s">
        <v>85</v>
      </c>
      <c r="P231" s="1" t="s">
        <v>382</v>
      </c>
      <c r="Q231" s="3"/>
      <c r="R231" s="3"/>
      <c r="S231" s="1"/>
      <c r="T231" s="4">
        <v>200000</v>
      </c>
      <c r="U231" s="4">
        <f t="shared" si="12"/>
        <v>200000</v>
      </c>
      <c r="V231" s="5">
        <f t="shared" si="11"/>
        <v>224000.00000000003</v>
      </c>
      <c r="W231" s="6"/>
      <c r="X231" s="3">
        <v>2017</v>
      </c>
      <c r="Y231" s="7"/>
    </row>
    <row r="232" spans="1:39" ht="131.25" x14ac:dyDescent="0.25">
      <c r="B232" s="20" t="s">
        <v>503</v>
      </c>
      <c r="C232" s="1" t="s">
        <v>27</v>
      </c>
      <c r="D232" s="1" t="s">
        <v>383</v>
      </c>
      <c r="E232" s="1" t="s">
        <v>384</v>
      </c>
      <c r="F232" s="1" t="s">
        <v>384</v>
      </c>
      <c r="G232" s="1" t="s">
        <v>385</v>
      </c>
      <c r="H232" s="3" t="s">
        <v>32</v>
      </c>
      <c r="I232" s="21">
        <v>100</v>
      </c>
      <c r="J232" s="1" t="s">
        <v>33</v>
      </c>
      <c r="K232" s="1" t="s">
        <v>40</v>
      </c>
      <c r="L232" s="1" t="s">
        <v>523</v>
      </c>
      <c r="M232" s="1" t="s">
        <v>40</v>
      </c>
      <c r="N232" s="1" t="s">
        <v>35</v>
      </c>
      <c r="O232" s="1" t="s">
        <v>85</v>
      </c>
      <c r="P232" s="1" t="s">
        <v>386</v>
      </c>
      <c r="Q232" s="3"/>
      <c r="R232" s="3"/>
      <c r="S232" s="1"/>
      <c r="T232" s="4">
        <v>185473.8</v>
      </c>
      <c r="U232" s="4">
        <f t="shared" ref="U232:U247" si="13">T232</f>
        <v>185473.8</v>
      </c>
      <c r="V232" s="5">
        <f>U232*1.12</f>
        <v>207730.65600000002</v>
      </c>
      <c r="W232" s="6"/>
      <c r="X232" s="3">
        <v>2017</v>
      </c>
      <c r="Y232" s="7"/>
    </row>
    <row r="233" spans="1:39" ht="131.25" x14ac:dyDescent="0.25">
      <c r="B233" s="20" t="s">
        <v>504</v>
      </c>
      <c r="C233" s="1" t="s">
        <v>27</v>
      </c>
      <c r="D233" s="1" t="s">
        <v>387</v>
      </c>
      <c r="E233" s="1" t="s">
        <v>388</v>
      </c>
      <c r="F233" s="1" t="s">
        <v>388</v>
      </c>
      <c r="G233" s="1" t="s">
        <v>392</v>
      </c>
      <c r="H233" s="3" t="s">
        <v>32</v>
      </c>
      <c r="I233" s="21">
        <v>100</v>
      </c>
      <c r="J233" s="1" t="s">
        <v>33</v>
      </c>
      <c r="K233" s="1" t="s">
        <v>40</v>
      </c>
      <c r="L233" s="1" t="s">
        <v>523</v>
      </c>
      <c r="M233" s="1" t="s">
        <v>40</v>
      </c>
      <c r="N233" s="1" t="s">
        <v>35</v>
      </c>
      <c r="O233" s="1" t="s">
        <v>85</v>
      </c>
      <c r="P233" s="1" t="s">
        <v>386</v>
      </c>
      <c r="Q233" s="3"/>
      <c r="R233" s="3"/>
      <c r="S233" s="1"/>
      <c r="T233" s="4">
        <v>695500</v>
      </c>
      <c r="U233" s="4">
        <v>0</v>
      </c>
      <c r="V233" s="5">
        <f>U233*1.12</f>
        <v>0</v>
      </c>
      <c r="W233" s="6"/>
      <c r="X233" s="3">
        <v>2017</v>
      </c>
      <c r="Y233" s="7"/>
    </row>
    <row r="234" spans="1:39" ht="131.25" x14ac:dyDescent="0.25">
      <c r="B234" s="20" t="s">
        <v>560</v>
      </c>
      <c r="C234" s="1" t="s">
        <v>27</v>
      </c>
      <c r="D234" s="1" t="s">
        <v>387</v>
      </c>
      <c r="E234" s="1" t="s">
        <v>388</v>
      </c>
      <c r="F234" s="1" t="s">
        <v>388</v>
      </c>
      <c r="G234" s="1" t="s">
        <v>392</v>
      </c>
      <c r="H234" s="3" t="s">
        <v>32</v>
      </c>
      <c r="I234" s="21">
        <v>100</v>
      </c>
      <c r="J234" s="1" t="s">
        <v>33</v>
      </c>
      <c r="K234" s="1" t="s">
        <v>40</v>
      </c>
      <c r="L234" s="1" t="s">
        <v>523</v>
      </c>
      <c r="M234" s="1" t="s">
        <v>40</v>
      </c>
      <c r="N234" s="1" t="s">
        <v>35</v>
      </c>
      <c r="O234" s="1" t="s">
        <v>85</v>
      </c>
      <c r="P234" s="1" t="s">
        <v>386</v>
      </c>
      <c r="Q234" s="3"/>
      <c r="R234" s="3"/>
      <c r="S234" s="1"/>
      <c r="T234" s="4">
        <v>57958.3</v>
      </c>
      <c r="U234" s="4">
        <f t="shared" si="13"/>
        <v>57958.3</v>
      </c>
      <c r="V234" s="5">
        <f>U234*1.12</f>
        <v>64913.296000000009</v>
      </c>
      <c r="W234" s="6"/>
      <c r="X234" s="3">
        <v>2017</v>
      </c>
      <c r="Y234" s="7" t="s">
        <v>538</v>
      </c>
    </row>
    <row r="235" spans="1:39" ht="183.75" x14ac:dyDescent="0.25">
      <c r="B235" s="20" t="s">
        <v>505</v>
      </c>
      <c r="C235" s="1" t="s">
        <v>27</v>
      </c>
      <c r="D235" s="1" t="s">
        <v>389</v>
      </c>
      <c r="E235" s="1" t="s">
        <v>390</v>
      </c>
      <c r="F235" s="1" t="s">
        <v>390</v>
      </c>
      <c r="G235" s="1" t="s">
        <v>391</v>
      </c>
      <c r="H235" s="3" t="s">
        <v>32</v>
      </c>
      <c r="I235" s="21">
        <v>100</v>
      </c>
      <c r="J235" s="1" t="s">
        <v>33</v>
      </c>
      <c r="K235" s="1" t="s">
        <v>40</v>
      </c>
      <c r="L235" s="1" t="s">
        <v>91</v>
      </c>
      <c r="M235" s="1" t="s">
        <v>40</v>
      </c>
      <c r="N235" s="1" t="s">
        <v>35</v>
      </c>
      <c r="O235" s="1" t="s">
        <v>85</v>
      </c>
      <c r="P235" s="1" t="s">
        <v>135</v>
      </c>
      <c r="Q235" s="3"/>
      <c r="R235" s="3"/>
      <c r="S235" s="1"/>
      <c r="T235" s="4">
        <v>214226.64</v>
      </c>
      <c r="U235" s="4">
        <v>0</v>
      </c>
      <c r="V235" s="5">
        <f>U235*1.12</f>
        <v>0</v>
      </c>
      <c r="W235" s="6"/>
      <c r="X235" s="3">
        <v>2017</v>
      </c>
      <c r="Y235" s="7"/>
    </row>
    <row r="236" spans="1:39" ht="183.75" x14ac:dyDescent="0.25">
      <c r="A236" s="48"/>
      <c r="B236" s="61" t="s">
        <v>686</v>
      </c>
      <c r="C236" s="62" t="s">
        <v>27</v>
      </c>
      <c r="D236" s="62" t="s">
        <v>389</v>
      </c>
      <c r="E236" s="62" t="s">
        <v>390</v>
      </c>
      <c r="F236" s="62" t="s">
        <v>390</v>
      </c>
      <c r="G236" s="62" t="s">
        <v>391</v>
      </c>
      <c r="H236" s="63" t="s">
        <v>32</v>
      </c>
      <c r="I236" s="64">
        <v>100</v>
      </c>
      <c r="J236" s="62" t="s">
        <v>33</v>
      </c>
      <c r="K236" s="62" t="s">
        <v>597</v>
      </c>
      <c r="L236" s="62" t="s">
        <v>513</v>
      </c>
      <c r="M236" s="62" t="s">
        <v>597</v>
      </c>
      <c r="N236" s="62"/>
      <c r="O236" s="62" t="s">
        <v>85</v>
      </c>
      <c r="P236" s="62" t="s">
        <v>135</v>
      </c>
      <c r="Q236" s="63"/>
      <c r="R236" s="63"/>
      <c r="S236" s="62"/>
      <c r="T236" s="65">
        <v>214226.64</v>
      </c>
      <c r="U236" s="65">
        <v>214226.64</v>
      </c>
      <c r="V236" s="66">
        <v>239933.83680000005</v>
      </c>
      <c r="W236" s="67"/>
      <c r="X236" s="63">
        <v>2017</v>
      </c>
      <c r="Y236" s="68" t="s">
        <v>689</v>
      </c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</row>
    <row r="237" spans="1:39" ht="210" x14ac:dyDescent="0.25">
      <c r="B237" s="20" t="s">
        <v>506</v>
      </c>
      <c r="C237" s="1" t="s">
        <v>27</v>
      </c>
      <c r="D237" s="1" t="s">
        <v>395</v>
      </c>
      <c r="E237" s="1" t="s">
        <v>396</v>
      </c>
      <c r="F237" s="1" t="s">
        <v>396</v>
      </c>
      <c r="G237" s="1" t="s">
        <v>402</v>
      </c>
      <c r="H237" s="3" t="s">
        <v>32</v>
      </c>
      <c r="I237" s="21">
        <v>100</v>
      </c>
      <c r="J237" s="1" t="s">
        <v>33</v>
      </c>
      <c r="K237" s="1" t="s">
        <v>40</v>
      </c>
      <c r="L237" s="1" t="s">
        <v>524</v>
      </c>
      <c r="M237" s="1" t="s">
        <v>40</v>
      </c>
      <c r="N237" s="1" t="s">
        <v>35</v>
      </c>
      <c r="O237" s="1" t="s">
        <v>525</v>
      </c>
      <c r="P237" s="1" t="s">
        <v>135</v>
      </c>
      <c r="Q237" s="3"/>
      <c r="R237" s="3"/>
      <c r="S237" s="1"/>
      <c r="T237" s="4">
        <v>23787</v>
      </c>
      <c r="U237" s="4">
        <v>0</v>
      </c>
      <c r="V237" s="5">
        <f>U237*1.12</f>
        <v>0</v>
      </c>
      <c r="W237" s="6"/>
      <c r="X237" s="3">
        <v>2017</v>
      </c>
      <c r="Y237" s="7"/>
    </row>
    <row r="238" spans="1:39" ht="210" x14ac:dyDescent="0.25">
      <c r="A238" s="48"/>
      <c r="B238" s="61" t="s">
        <v>612</v>
      </c>
      <c r="C238" s="62" t="s">
        <v>27</v>
      </c>
      <c r="D238" s="62" t="s">
        <v>395</v>
      </c>
      <c r="E238" s="62" t="s">
        <v>396</v>
      </c>
      <c r="F238" s="62" t="s">
        <v>396</v>
      </c>
      <c r="G238" s="62" t="s">
        <v>402</v>
      </c>
      <c r="H238" s="63" t="s">
        <v>405</v>
      </c>
      <c r="I238" s="64">
        <v>100</v>
      </c>
      <c r="J238" s="62" t="s">
        <v>33</v>
      </c>
      <c r="K238" s="62" t="s">
        <v>597</v>
      </c>
      <c r="L238" s="62" t="s">
        <v>524</v>
      </c>
      <c r="M238" s="62" t="s">
        <v>597</v>
      </c>
      <c r="N238" s="62"/>
      <c r="O238" s="62" t="s">
        <v>525</v>
      </c>
      <c r="P238" s="62" t="s">
        <v>135</v>
      </c>
      <c r="Q238" s="63"/>
      <c r="R238" s="63"/>
      <c r="S238" s="62"/>
      <c r="T238" s="65">
        <v>23787</v>
      </c>
      <c r="U238" s="65">
        <v>23787</v>
      </c>
      <c r="V238" s="66">
        <v>26641.440000000002</v>
      </c>
      <c r="W238" s="67"/>
      <c r="X238" s="63">
        <v>2017</v>
      </c>
      <c r="Y238" s="68" t="s">
        <v>692</v>
      </c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</row>
    <row r="239" spans="1:39" ht="210" x14ac:dyDescent="0.25">
      <c r="B239" s="20" t="s">
        <v>507</v>
      </c>
      <c r="C239" s="1" t="s">
        <v>27</v>
      </c>
      <c r="D239" s="1" t="s">
        <v>395</v>
      </c>
      <c r="E239" s="1" t="s">
        <v>396</v>
      </c>
      <c r="F239" s="1" t="s">
        <v>396</v>
      </c>
      <c r="G239" s="1" t="s">
        <v>403</v>
      </c>
      <c r="H239" s="3" t="s">
        <v>32</v>
      </c>
      <c r="I239" s="21">
        <v>100</v>
      </c>
      <c r="J239" s="1" t="s">
        <v>33</v>
      </c>
      <c r="K239" s="1" t="s">
        <v>40</v>
      </c>
      <c r="L239" s="1" t="s">
        <v>34</v>
      </c>
      <c r="M239" s="1" t="s">
        <v>40</v>
      </c>
      <c r="N239" s="1" t="s">
        <v>35</v>
      </c>
      <c r="O239" s="1" t="s">
        <v>526</v>
      </c>
      <c r="P239" s="1" t="s">
        <v>135</v>
      </c>
      <c r="Q239" s="3"/>
      <c r="R239" s="3"/>
      <c r="S239" s="1"/>
      <c r="T239" s="4">
        <v>47574</v>
      </c>
      <c r="U239" s="4">
        <f t="shared" si="13"/>
        <v>47574</v>
      </c>
      <c r="V239" s="5">
        <f t="shared" ref="V239:V247" si="14">U239*1.12</f>
        <v>53282.880000000005</v>
      </c>
      <c r="W239" s="6"/>
      <c r="X239" s="3">
        <v>2017</v>
      </c>
      <c r="Y239" s="7"/>
    </row>
    <row r="240" spans="1:39" ht="131.25" x14ac:dyDescent="0.25">
      <c r="B240" s="20" t="s">
        <v>508</v>
      </c>
      <c r="C240" s="1" t="s">
        <v>27</v>
      </c>
      <c r="D240" s="1" t="s">
        <v>400</v>
      </c>
      <c r="E240" s="1" t="s">
        <v>401</v>
      </c>
      <c r="F240" s="1" t="s">
        <v>401</v>
      </c>
      <c r="G240" s="1" t="s">
        <v>399</v>
      </c>
      <c r="H240" s="3" t="s">
        <v>32</v>
      </c>
      <c r="I240" s="21">
        <v>100</v>
      </c>
      <c r="J240" s="1" t="s">
        <v>33</v>
      </c>
      <c r="K240" s="1" t="s">
        <v>40</v>
      </c>
      <c r="L240" s="1" t="s">
        <v>529</v>
      </c>
      <c r="M240" s="1" t="s">
        <v>40</v>
      </c>
      <c r="N240" s="1" t="s">
        <v>35</v>
      </c>
      <c r="O240" s="1" t="s">
        <v>530</v>
      </c>
      <c r="P240" s="1" t="s">
        <v>135</v>
      </c>
      <c r="Q240" s="3"/>
      <c r="R240" s="3"/>
      <c r="S240" s="1"/>
      <c r="T240" s="4">
        <v>1299296.6000000001</v>
      </c>
      <c r="U240" s="4">
        <v>0</v>
      </c>
      <c r="V240" s="5">
        <f t="shared" si="14"/>
        <v>0</v>
      </c>
      <c r="W240" s="6"/>
      <c r="X240" s="3">
        <v>2017</v>
      </c>
      <c r="Y240" s="7"/>
    </row>
    <row r="241" spans="1:39" ht="131.25" x14ac:dyDescent="0.25">
      <c r="A241" s="48"/>
      <c r="B241" s="61" t="s">
        <v>613</v>
      </c>
      <c r="C241" s="62" t="s">
        <v>27</v>
      </c>
      <c r="D241" s="62" t="s">
        <v>400</v>
      </c>
      <c r="E241" s="62" t="s">
        <v>401</v>
      </c>
      <c r="F241" s="62" t="s">
        <v>401</v>
      </c>
      <c r="G241" s="62" t="s">
        <v>399</v>
      </c>
      <c r="H241" s="63" t="s">
        <v>405</v>
      </c>
      <c r="I241" s="64">
        <v>100</v>
      </c>
      <c r="J241" s="62" t="s">
        <v>33</v>
      </c>
      <c r="K241" s="62" t="s">
        <v>597</v>
      </c>
      <c r="L241" s="62" t="s">
        <v>529</v>
      </c>
      <c r="M241" s="62" t="s">
        <v>597</v>
      </c>
      <c r="N241" s="62"/>
      <c r="O241" s="62" t="s">
        <v>530</v>
      </c>
      <c r="P241" s="62" t="s">
        <v>135</v>
      </c>
      <c r="Q241" s="63"/>
      <c r="R241" s="63"/>
      <c r="S241" s="62"/>
      <c r="T241" s="65">
        <v>1028582.5</v>
      </c>
      <c r="U241" s="65">
        <f>T241</f>
        <v>1028582.5</v>
      </c>
      <c r="V241" s="81">
        <f>U241*1.12</f>
        <v>1152012.4000000001</v>
      </c>
      <c r="W241" s="67"/>
      <c r="X241" s="63">
        <v>2017</v>
      </c>
      <c r="Y241" s="68" t="s">
        <v>695</v>
      </c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</row>
    <row r="242" spans="1:39" ht="131.25" x14ac:dyDescent="0.25">
      <c r="B242" s="20" t="s">
        <v>509</v>
      </c>
      <c r="C242" s="1" t="s">
        <v>27</v>
      </c>
      <c r="D242" s="1" t="s">
        <v>393</v>
      </c>
      <c r="E242" s="1" t="s">
        <v>394</v>
      </c>
      <c r="F242" s="1" t="s">
        <v>394</v>
      </c>
      <c r="G242" s="1" t="s">
        <v>406</v>
      </c>
      <c r="H242" s="3" t="s">
        <v>405</v>
      </c>
      <c r="I242" s="21">
        <v>100</v>
      </c>
      <c r="J242" s="1" t="s">
        <v>33</v>
      </c>
      <c r="K242" s="1" t="s">
        <v>40</v>
      </c>
      <c r="L242" s="1" t="s">
        <v>528</v>
      </c>
      <c r="M242" s="1" t="s">
        <v>40</v>
      </c>
      <c r="N242" s="1" t="s">
        <v>35</v>
      </c>
      <c r="O242" s="1" t="s">
        <v>527</v>
      </c>
      <c r="P242" s="1" t="s">
        <v>135</v>
      </c>
      <c r="Q242" s="3"/>
      <c r="R242" s="3"/>
      <c r="S242" s="1"/>
      <c r="T242" s="4">
        <v>4460846.6666666698</v>
      </c>
      <c r="U242" s="4">
        <v>0</v>
      </c>
      <c r="V242" s="5">
        <v>0</v>
      </c>
      <c r="W242" s="6"/>
      <c r="X242" s="3">
        <v>2017</v>
      </c>
      <c r="Y242" s="7"/>
    </row>
    <row r="243" spans="1:39" ht="131.25" x14ac:dyDescent="0.25">
      <c r="A243" s="45"/>
      <c r="B243" s="61" t="s">
        <v>596</v>
      </c>
      <c r="C243" s="62" t="s">
        <v>27</v>
      </c>
      <c r="D243" s="62" t="s">
        <v>393</v>
      </c>
      <c r="E243" s="62" t="s">
        <v>394</v>
      </c>
      <c r="F243" s="62" t="s">
        <v>394</v>
      </c>
      <c r="G243" s="62" t="s">
        <v>406</v>
      </c>
      <c r="H243" s="63" t="s">
        <v>405</v>
      </c>
      <c r="I243" s="64">
        <v>100</v>
      </c>
      <c r="J243" s="62" t="s">
        <v>33</v>
      </c>
      <c r="K243" s="62" t="s">
        <v>597</v>
      </c>
      <c r="L243" s="62" t="s">
        <v>598</v>
      </c>
      <c r="M243" s="62" t="s">
        <v>600</v>
      </c>
      <c r="N243" s="62"/>
      <c r="O243" s="62" t="s">
        <v>599</v>
      </c>
      <c r="P243" s="62" t="s">
        <v>135</v>
      </c>
      <c r="Q243" s="63"/>
      <c r="R243" s="63"/>
      <c r="S243" s="62"/>
      <c r="T243" s="65">
        <v>4460846.6666666698</v>
      </c>
      <c r="U243" s="65">
        <v>4460846.6666666698</v>
      </c>
      <c r="V243" s="66">
        <v>4996148.2666666703</v>
      </c>
      <c r="W243" s="67"/>
      <c r="X243" s="63">
        <v>2017</v>
      </c>
      <c r="Y243" s="68" t="s">
        <v>700</v>
      </c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</row>
    <row r="244" spans="1:39" ht="131.25" x14ac:dyDescent="0.25">
      <c r="B244" s="20" t="s">
        <v>510</v>
      </c>
      <c r="C244" s="1" t="s">
        <v>27</v>
      </c>
      <c r="D244" s="1" t="s">
        <v>397</v>
      </c>
      <c r="E244" s="1" t="s">
        <v>398</v>
      </c>
      <c r="F244" s="1" t="s">
        <v>398</v>
      </c>
      <c r="G244" s="1" t="s">
        <v>404</v>
      </c>
      <c r="H244" s="3" t="s">
        <v>32</v>
      </c>
      <c r="I244" s="21">
        <v>100</v>
      </c>
      <c r="J244" s="1" t="s">
        <v>33</v>
      </c>
      <c r="K244" s="1" t="s">
        <v>40</v>
      </c>
      <c r="L244" s="1" t="s">
        <v>522</v>
      </c>
      <c r="M244" s="1" t="s">
        <v>40</v>
      </c>
      <c r="N244" s="1" t="s">
        <v>35</v>
      </c>
      <c r="O244" s="1" t="s">
        <v>527</v>
      </c>
      <c r="P244" s="1" t="s">
        <v>135</v>
      </c>
      <c r="Q244" s="3"/>
      <c r="R244" s="3"/>
      <c r="S244" s="1"/>
      <c r="T244" s="4">
        <v>626559</v>
      </c>
      <c r="U244" s="4">
        <v>0</v>
      </c>
      <c r="V244" s="5">
        <f t="shared" si="14"/>
        <v>0</v>
      </c>
      <c r="W244" s="6"/>
      <c r="X244" s="3">
        <v>2017</v>
      </c>
      <c r="Y244" s="7"/>
    </row>
    <row r="245" spans="1:39" ht="131.25" x14ac:dyDescent="0.25">
      <c r="A245" s="48"/>
      <c r="B245" s="61" t="s">
        <v>687</v>
      </c>
      <c r="C245" s="62" t="s">
        <v>27</v>
      </c>
      <c r="D245" s="62" t="s">
        <v>397</v>
      </c>
      <c r="E245" s="62" t="s">
        <v>398</v>
      </c>
      <c r="F245" s="62" t="s">
        <v>398</v>
      </c>
      <c r="G245" s="62" t="s">
        <v>404</v>
      </c>
      <c r="H245" s="63" t="s">
        <v>32</v>
      </c>
      <c r="I245" s="64">
        <v>100</v>
      </c>
      <c r="J245" s="62" t="s">
        <v>33</v>
      </c>
      <c r="K245" s="62" t="s">
        <v>597</v>
      </c>
      <c r="L245" s="62" t="s">
        <v>522</v>
      </c>
      <c r="M245" s="62" t="s">
        <v>597</v>
      </c>
      <c r="N245" s="62"/>
      <c r="O245" s="62" t="s">
        <v>527</v>
      </c>
      <c r="P245" s="62" t="s">
        <v>135</v>
      </c>
      <c r="Q245" s="63"/>
      <c r="R245" s="63"/>
      <c r="S245" s="62"/>
      <c r="T245" s="65">
        <v>626559</v>
      </c>
      <c r="U245" s="65">
        <v>626559</v>
      </c>
      <c r="V245" s="66">
        <v>701746.08000000007</v>
      </c>
      <c r="W245" s="67"/>
      <c r="X245" s="63">
        <v>2017</v>
      </c>
      <c r="Y245" s="68" t="s">
        <v>688</v>
      </c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</row>
    <row r="246" spans="1:39" ht="187.5" customHeight="1" x14ac:dyDescent="0.25">
      <c r="B246" s="20" t="s">
        <v>552</v>
      </c>
      <c r="C246" s="1" t="s">
        <v>27</v>
      </c>
      <c r="D246" s="1" t="s">
        <v>555</v>
      </c>
      <c r="E246" s="1" t="s">
        <v>556</v>
      </c>
      <c r="F246" s="1" t="s">
        <v>557</v>
      </c>
      <c r="G246" s="1" t="s">
        <v>558</v>
      </c>
      <c r="H246" s="3" t="s">
        <v>32</v>
      </c>
      <c r="I246" s="21">
        <v>100</v>
      </c>
      <c r="J246" s="1" t="s">
        <v>33</v>
      </c>
      <c r="K246" s="1" t="s">
        <v>40</v>
      </c>
      <c r="L246" s="1" t="s">
        <v>34</v>
      </c>
      <c r="M246" s="1" t="s">
        <v>40</v>
      </c>
      <c r="N246" s="1" t="s">
        <v>35</v>
      </c>
      <c r="O246" s="1" t="s">
        <v>559</v>
      </c>
      <c r="P246" s="1" t="s">
        <v>69</v>
      </c>
      <c r="Q246" s="3"/>
      <c r="R246" s="3"/>
      <c r="S246" s="1"/>
      <c r="T246" s="4">
        <v>750000</v>
      </c>
      <c r="U246" s="4">
        <f t="shared" si="13"/>
        <v>750000</v>
      </c>
      <c r="V246" s="5">
        <f t="shared" si="14"/>
        <v>840000.00000000012</v>
      </c>
      <c r="W246" s="6"/>
      <c r="X246" s="3">
        <v>2017</v>
      </c>
      <c r="Y246" s="7"/>
    </row>
    <row r="247" spans="1:39" ht="161.25" customHeight="1" x14ac:dyDescent="0.25">
      <c r="B247" s="20" t="s">
        <v>553</v>
      </c>
      <c r="C247" s="1" t="s">
        <v>27</v>
      </c>
      <c r="D247" s="1" t="s">
        <v>79</v>
      </c>
      <c r="E247" s="1" t="s">
        <v>80</v>
      </c>
      <c r="F247" s="1" t="s">
        <v>81</v>
      </c>
      <c r="G247" s="1"/>
      <c r="H247" s="3" t="s">
        <v>32</v>
      </c>
      <c r="I247" s="21">
        <v>100</v>
      </c>
      <c r="J247" s="1" t="s">
        <v>33</v>
      </c>
      <c r="K247" s="1" t="s">
        <v>40</v>
      </c>
      <c r="L247" s="1" t="s">
        <v>34</v>
      </c>
      <c r="M247" s="1" t="s">
        <v>40</v>
      </c>
      <c r="N247" s="1" t="s">
        <v>35</v>
      </c>
      <c r="O247" s="1" t="s">
        <v>85</v>
      </c>
      <c r="P247" s="1" t="s">
        <v>386</v>
      </c>
      <c r="Q247" s="3"/>
      <c r="R247" s="3"/>
      <c r="S247" s="1"/>
      <c r="T247" s="4">
        <v>780000</v>
      </c>
      <c r="U247" s="4">
        <f t="shared" si="13"/>
        <v>780000</v>
      </c>
      <c r="V247" s="5">
        <f t="shared" si="14"/>
        <v>873600.00000000012</v>
      </c>
      <c r="W247" s="6"/>
      <c r="X247" s="3">
        <v>2017</v>
      </c>
      <c r="Y247" s="7"/>
    </row>
    <row r="248" spans="1:39" ht="131.25" x14ac:dyDescent="0.25">
      <c r="B248" s="20" t="s">
        <v>554</v>
      </c>
      <c r="C248" s="1" t="s">
        <v>27</v>
      </c>
      <c r="D248" s="1" t="s">
        <v>387</v>
      </c>
      <c r="E248" s="1" t="s">
        <v>388</v>
      </c>
      <c r="F248" s="1" t="s">
        <v>388</v>
      </c>
      <c r="G248" s="1" t="s">
        <v>392</v>
      </c>
      <c r="H248" s="3" t="s">
        <v>32</v>
      </c>
      <c r="I248" s="21">
        <v>100</v>
      </c>
      <c r="J248" s="1" t="s">
        <v>33</v>
      </c>
      <c r="K248" s="1" t="s">
        <v>40</v>
      </c>
      <c r="L248" s="1" t="s">
        <v>523</v>
      </c>
      <c r="M248" s="1" t="s">
        <v>40</v>
      </c>
      <c r="N248" s="1" t="s">
        <v>35</v>
      </c>
      <c r="O248" s="1" t="s">
        <v>85</v>
      </c>
      <c r="P248" s="1" t="s">
        <v>386</v>
      </c>
      <c r="Q248" s="3"/>
      <c r="R248" s="3"/>
      <c r="S248" s="1"/>
      <c r="T248" s="4">
        <v>637541.69999999995</v>
      </c>
      <c r="U248" s="4">
        <f>T248</f>
        <v>637541.69999999995</v>
      </c>
      <c r="V248" s="5">
        <f>U248*1.12</f>
        <v>714046.70400000003</v>
      </c>
      <c r="W248" s="6"/>
      <c r="X248" s="3">
        <v>2017</v>
      </c>
      <c r="Y248" s="7"/>
    </row>
    <row r="249" spans="1:39" ht="157.5" x14ac:dyDescent="0.25">
      <c r="B249" s="20" t="s">
        <v>563</v>
      </c>
      <c r="C249" s="1" t="s">
        <v>27</v>
      </c>
      <c r="D249" s="1" t="s">
        <v>59</v>
      </c>
      <c r="E249" s="1" t="s">
        <v>60</v>
      </c>
      <c r="F249" s="1" t="s">
        <v>60</v>
      </c>
      <c r="G249" s="1" t="s">
        <v>61</v>
      </c>
      <c r="H249" s="3" t="s">
        <v>32</v>
      </c>
      <c r="I249" s="21">
        <v>100</v>
      </c>
      <c r="J249" s="1" t="s">
        <v>33</v>
      </c>
      <c r="K249" s="1" t="s">
        <v>40</v>
      </c>
      <c r="L249" s="1" t="s">
        <v>93</v>
      </c>
      <c r="M249" s="1" t="s">
        <v>40</v>
      </c>
      <c r="N249" s="1" t="s">
        <v>35</v>
      </c>
      <c r="O249" s="1" t="s">
        <v>85</v>
      </c>
      <c r="P249" s="1" t="s">
        <v>63</v>
      </c>
      <c r="Q249" s="3" t="s">
        <v>39</v>
      </c>
      <c r="R249" s="3" t="s">
        <v>39</v>
      </c>
      <c r="S249" s="1" t="s">
        <v>39</v>
      </c>
      <c r="T249" s="4">
        <v>993600</v>
      </c>
      <c r="U249" s="4">
        <f>T249</f>
        <v>993600</v>
      </c>
      <c r="V249" s="5">
        <f>U249*1.12</f>
        <v>1112832</v>
      </c>
      <c r="W249" s="6"/>
      <c r="X249" s="3">
        <v>2017</v>
      </c>
      <c r="Y249" s="7"/>
    </row>
    <row r="250" spans="1:39" ht="157.5" x14ac:dyDescent="0.25">
      <c r="B250" s="20" t="s">
        <v>564</v>
      </c>
      <c r="C250" s="1" t="s">
        <v>27</v>
      </c>
      <c r="D250" s="1" t="s">
        <v>59</v>
      </c>
      <c r="E250" s="1" t="s">
        <v>60</v>
      </c>
      <c r="F250" s="1" t="s">
        <v>60</v>
      </c>
      <c r="G250" s="1" t="s">
        <v>61</v>
      </c>
      <c r="H250" s="3" t="s">
        <v>44</v>
      </c>
      <c r="I250" s="21">
        <v>100</v>
      </c>
      <c r="J250" s="1" t="s">
        <v>33</v>
      </c>
      <c r="K250" s="1" t="s">
        <v>40</v>
      </c>
      <c r="L250" s="1" t="s">
        <v>93</v>
      </c>
      <c r="M250" s="1" t="s">
        <v>40</v>
      </c>
      <c r="N250" s="1" t="s">
        <v>35</v>
      </c>
      <c r="O250" s="1" t="s">
        <v>85</v>
      </c>
      <c r="P250" s="1" t="s">
        <v>63</v>
      </c>
      <c r="Q250" s="3" t="s">
        <v>39</v>
      </c>
      <c r="R250" s="3" t="s">
        <v>39</v>
      </c>
      <c r="S250" s="1" t="s">
        <v>39</v>
      </c>
      <c r="T250" s="4">
        <v>14858016</v>
      </c>
      <c r="U250" s="4">
        <v>0</v>
      </c>
      <c r="V250" s="5">
        <v>0</v>
      </c>
      <c r="W250" s="6"/>
      <c r="X250" s="3">
        <v>2017</v>
      </c>
      <c r="Y250" s="7"/>
    </row>
    <row r="251" spans="1:39" ht="157.5" x14ac:dyDescent="0.25">
      <c r="B251" s="20" t="s">
        <v>570</v>
      </c>
      <c r="C251" s="1" t="s">
        <v>27</v>
      </c>
      <c r="D251" s="31" t="s">
        <v>59</v>
      </c>
      <c r="E251" s="1" t="s">
        <v>60</v>
      </c>
      <c r="F251" s="1" t="s">
        <v>60</v>
      </c>
      <c r="G251" s="1" t="s">
        <v>61</v>
      </c>
      <c r="H251" s="3" t="s">
        <v>44</v>
      </c>
      <c r="I251" s="21">
        <v>100</v>
      </c>
      <c r="J251" s="1" t="s">
        <v>33</v>
      </c>
      <c r="K251" s="1" t="s">
        <v>40</v>
      </c>
      <c r="L251" s="1" t="s">
        <v>517</v>
      </c>
      <c r="M251" s="1" t="s">
        <v>40</v>
      </c>
      <c r="N251" s="1" t="s">
        <v>35</v>
      </c>
      <c r="O251" s="1" t="s">
        <v>85</v>
      </c>
      <c r="P251" s="1" t="s">
        <v>63</v>
      </c>
      <c r="Q251" s="3" t="s">
        <v>39</v>
      </c>
      <c r="R251" s="3" t="s">
        <v>39</v>
      </c>
      <c r="S251" s="1" t="s">
        <v>39</v>
      </c>
      <c r="T251" s="1">
        <v>14858016</v>
      </c>
      <c r="U251" s="1">
        <v>14858016</v>
      </c>
      <c r="V251" s="6">
        <v>16640977.920000002</v>
      </c>
      <c r="W251" s="6"/>
      <c r="X251" s="3">
        <v>2017</v>
      </c>
      <c r="Y251" s="7" t="s">
        <v>571</v>
      </c>
    </row>
    <row r="252" spans="1:39" ht="131.25" x14ac:dyDescent="0.25">
      <c r="B252" s="20" t="s">
        <v>572</v>
      </c>
      <c r="C252" s="1" t="s">
        <v>27</v>
      </c>
      <c r="D252" s="31" t="s">
        <v>574</v>
      </c>
      <c r="E252" s="1" t="s">
        <v>573</v>
      </c>
      <c r="F252" s="1" t="s">
        <v>573</v>
      </c>
      <c r="G252" s="1"/>
      <c r="H252" s="3" t="s">
        <v>32</v>
      </c>
      <c r="I252" s="21">
        <v>100</v>
      </c>
      <c r="J252" s="1" t="s">
        <v>33</v>
      </c>
      <c r="K252" s="1" t="s">
        <v>40</v>
      </c>
      <c r="L252" s="1" t="s">
        <v>91</v>
      </c>
      <c r="M252" s="1" t="s">
        <v>40</v>
      </c>
      <c r="N252" s="1" t="s">
        <v>35</v>
      </c>
      <c r="O252" s="1" t="s">
        <v>85</v>
      </c>
      <c r="P252" s="1" t="s">
        <v>69</v>
      </c>
      <c r="Q252" s="3"/>
      <c r="R252" s="3"/>
      <c r="S252" s="1"/>
      <c r="T252" s="1">
        <v>28000</v>
      </c>
      <c r="U252" s="1">
        <f>T252</f>
        <v>28000</v>
      </c>
      <c r="V252" s="6">
        <f>U252*1.12</f>
        <v>31360.000000000004</v>
      </c>
      <c r="W252" s="6"/>
      <c r="X252" s="3">
        <v>2017</v>
      </c>
      <c r="Y252" s="7"/>
    </row>
    <row r="253" spans="1:39" ht="131.25" x14ac:dyDescent="0.25">
      <c r="A253" s="48"/>
      <c r="B253" s="61" t="s">
        <v>614</v>
      </c>
      <c r="C253" s="62" t="s">
        <v>27</v>
      </c>
      <c r="D253" s="78" t="s">
        <v>114</v>
      </c>
      <c r="E253" s="62" t="s">
        <v>115</v>
      </c>
      <c r="F253" s="62" t="s">
        <v>116</v>
      </c>
      <c r="G253" s="62"/>
      <c r="H253" s="63" t="s">
        <v>32</v>
      </c>
      <c r="I253" s="64">
        <v>100</v>
      </c>
      <c r="J253" s="62" t="s">
        <v>33</v>
      </c>
      <c r="K253" s="62" t="s">
        <v>597</v>
      </c>
      <c r="L253" s="62" t="s">
        <v>91</v>
      </c>
      <c r="M253" s="62" t="s">
        <v>597</v>
      </c>
      <c r="N253" s="62"/>
      <c r="O253" s="62" t="s">
        <v>85</v>
      </c>
      <c r="P253" s="62" t="s">
        <v>63</v>
      </c>
      <c r="Q253" s="63"/>
      <c r="R253" s="63"/>
      <c r="S253" s="62"/>
      <c r="T253" s="65">
        <f>T195-T196</f>
        <v>230859</v>
      </c>
      <c r="U253" s="65">
        <f>T253</f>
        <v>230859</v>
      </c>
      <c r="V253" s="67">
        <f>U253*1.12</f>
        <v>258562.08000000002</v>
      </c>
      <c r="W253" s="67"/>
      <c r="X253" s="63">
        <v>2017</v>
      </c>
      <c r="Y253" s="6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</row>
    <row r="254" spans="1:39" ht="131.25" x14ac:dyDescent="0.25">
      <c r="A254" s="48"/>
      <c r="B254" s="61" t="s">
        <v>615</v>
      </c>
      <c r="C254" s="62" t="s">
        <v>27</v>
      </c>
      <c r="D254" s="78" t="s">
        <v>119</v>
      </c>
      <c r="E254" s="62" t="s">
        <v>120</v>
      </c>
      <c r="F254" s="62" t="s">
        <v>120</v>
      </c>
      <c r="G254" s="62"/>
      <c r="H254" s="63" t="s">
        <v>32</v>
      </c>
      <c r="I254" s="64">
        <v>100</v>
      </c>
      <c r="J254" s="62" t="s">
        <v>33</v>
      </c>
      <c r="K254" s="62" t="s">
        <v>597</v>
      </c>
      <c r="L254" s="62" t="s">
        <v>91</v>
      </c>
      <c r="M254" s="62" t="s">
        <v>597</v>
      </c>
      <c r="N254" s="62"/>
      <c r="O254" s="62" t="s">
        <v>85</v>
      </c>
      <c r="P254" s="62" t="s">
        <v>63</v>
      </c>
      <c r="Q254" s="63"/>
      <c r="R254" s="63"/>
      <c r="S254" s="62"/>
      <c r="T254" s="65">
        <f>T198-T199</f>
        <v>67645.864480000004</v>
      </c>
      <c r="U254" s="65">
        <f>T254</f>
        <v>67645.864480000004</v>
      </c>
      <c r="V254" s="67">
        <f>U254*1.12</f>
        <v>75763.368217600015</v>
      </c>
      <c r="W254" s="67"/>
      <c r="X254" s="63">
        <v>2017</v>
      </c>
      <c r="Y254" s="6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</row>
    <row r="255" spans="1:39" x14ac:dyDescent="0.25">
      <c r="A255" s="48"/>
      <c r="B255" s="20"/>
      <c r="C255" s="1"/>
      <c r="D255" s="31"/>
      <c r="E255" s="1"/>
      <c r="F255" s="1"/>
      <c r="G255" s="1"/>
      <c r="H255" s="3"/>
      <c r="I255" s="21"/>
      <c r="J255" s="1"/>
      <c r="K255" s="1"/>
      <c r="L255" s="1"/>
      <c r="M255" s="1"/>
      <c r="N255" s="1"/>
      <c r="O255" s="1"/>
      <c r="P255" s="1"/>
      <c r="Q255" s="3"/>
      <c r="R255" s="3"/>
      <c r="S255" s="1"/>
      <c r="T255" s="1"/>
      <c r="U255" s="1"/>
      <c r="V255" s="6"/>
      <c r="W255" s="6"/>
      <c r="X255" s="3"/>
      <c r="Y255" s="7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</row>
    <row r="256" spans="1:39" ht="102" x14ac:dyDescent="0.25">
      <c r="B256" s="22" t="s">
        <v>83</v>
      </c>
      <c r="C256" s="32"/>
      <c r="D256" s="2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28">
        <f>SUM(U178:U255)</f>
        <v>43890608.595546678</v>
      </c>
      <c r="V256" s="29">
        <f>SUM(V178:V255)</f>
        <v>49157481.627012283</v>
      </c>
      <c r="W256" s="25"/>
      <c r="X256" s="3"/>
      <c r="Y256" s="7"/>
    </row>
    <row r="257" spans="2:25" x14ac:dyDescent="0.25">
      <c r="B257" s="7"/>
      <c r="C257" s="7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5"/>
      <c r="W257" s="25"/>
      <c r="X257" s="3"/>
      <c r="Y257" s="7"/>
    </row>
    <row r="258" spans="2:25" x14ac:dyDescent="0.25">
      <c r="B258" s="33" t="s">
        <v>84</v>
      </c>
      <c r="C258" s="33"/>
      <c r="D258" s="7"/>
      <c r="E258" s="3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28">
        <f>U256+U176+U169</f>
        <v>48235768.137689531</v>
      </c>
      <c r="V258" s="28">
        <f>V256+V176+V169</f>
        <v>54024060.314212285</v>
      </c>
      <c r="W258" s="25"/>
      <c r="X258" s="3"/>
      <c r="Y258" s="7"/>
    </row>
    <row r="259" spans="2:25" x14ac:dyDescent="0.25">
      <c r="B259" s="34"/>
      <c r="C259" s="34"/>
      <c r="D259" s="35"/>
      <c r="E259" s="34"/>
      <c r="F259" s="36"/>
      <c r="G259" s="36"/>
      <c r="H259" s="36"/>
      <c r="I259" s="36"/>
      <c r="J259" s="36"/>
      <c r="K259" s="36"/>
      <c r="L259" s="36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1" spans="2:25" x14ac:dyDescent="0.25">
      <c r="D261" s="37"/>
      <c r="E261" s="37"/>
      <c r="I261" s="37"/>
      <c r="J261" s="37"/>
      <c r="K261" s="37"/>
      <c r="L261" s="37"/>
    </row>
    <row r="264" spans="2:25" x14ac:dyDescent="0.25">
      <c r="C264" s="12"/>
      <c r="D264" s="38"/>
      <c r="E264" s="38"/>
      <c r="F264" s="38"/>
      <c r="G264" s="38"/>
    </row>
    <row r="265" spans="2:25" x14ac:dyDescent="0.25">
      <c r="B265" s="9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</row>
    <row r="266" spans="2:25" x14ac:dyDescent="0.25">
      <c r="B266" s="9"/>
      <c r="C266" s="39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</row>
    <row r="267" spans="2:25" x14ac:dyDescent="0.25">
      <c r="B267" s="9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</row>
    <row r="268" spans="2:25" x14ac:dyDescent="0.25">
      <c r="B268" s="9"/>
      <c r="N268" s="40"/>
      <c r="O268" s="40"/>
      <c r="P268" s="40"/>
      <c r="Q268" s="40"/>
      <c r="R268" s="40"/>
      <c r="S268" s="40"/>
      <c r="T268" s="40"/>
      <c r="U268" s="40"/>
      <c r="V268" s="40"/>
      <c r="W268" s="40"/>
    </row>
    <row r="269" spans="2:25" x14ac:dyDescent="0.25">
      <c r="B269" s="9"/>
      <c r="C269" s="12"/>
      <c r="N269" s="40"/>
      <c r="O269" s="40"/>
      <c r="P269" s="40"/>
      <c r="Q269" s="40"/>
      <c r="R269" s="40"/>
      <c r="S269" s="40"/>
      <c r="T269" s="40"/>
      <c r="U269" s="40"/>
      <c r="V269" s="40"/>
      <c r="W269" s="40"/>
    </row>
    <row r="270" spans="2:25" x14ac:dyDescent="0.25">
      <c r="B270" s="9"/>
      <c r="C270" s="12"/>
      <c r="N270" s="40"/>
      <c r="O270" s="40"/>
      <c r="P270" s="40"/>
      <c r="Q270" s="40"/>
      <c r="R270" s="40"/>
      <c r="S270" s="40"/>
      <c r="T270" s="40"/>
      <c r="U270" s="40"/>
      <c r="V270" s="40"/>
      <c r="W270" s="40"/>
    </row>
    <row r="271" spans="2:25" x14ac:dyDescent="0.25">
      <c r="B271" s="9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</row>
    <row r="272" spans="2:25" x14ac:dyDescent="0.25"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2"/>
    </row>
    <row r="274" spans="2:25" x14ac:dyDescent="0.25"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</row>
    <row r="275" spans="2:25" x14ac:dyDescent="0.25"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</row>
    <row r="276" spans="2:25" x14ac:dyDescent="0.25"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</row>
    <row r="277" spans="2:25" x14ac:dyDescent="0.25"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</row>
    <row r="278" spans="2:25" x14ac:dyDescent="0.25">
      <c r="C278" s="44"/>
      <c r="D278" s="44"/>
      <c r="E278" s="44"/>
      <c r="F278" s="44"/>
      <c r="G278" s="44"/>
      <c r="H278" s="44"/>
      <c r="I278" s="44"/>
      <c r="J278" s="44"/>
      <c r="K278" s="44"/>
      <c r="L278" s="44"/>
    </row>
    <row r="279" spans="2:25" x14ac:dyDescent="0.25">
      <c r="B279" s="9"/>
    </row>
    <row r="280" spans="2:25" x14ac:dyDescent="0.25">
      <c r="B280" s="9"/>
    </row>
    <row r="281" spans="2:25" x14ac:dyDescent="0.25">
      <c r="B281" s="9"/>
    </row>
    <row r="282" spans="2:25" x14ac:dyDescent="0.25">
      <c r="B282" s="9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</row>
    <row r="283" spans="2:25" x14ac:dyDescent="0.25">
      <c r="B283" s="9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Y283" s="40"/>
    </row>
    <row r="284" spans="2:25" x14ac:dyDescent="0.25">
      <c r="B284" s="9"/>
    </row>
    <row r="285" spans="2:25" x14ac:dyDescent="0.25">
      <c r="B285" s="9"/>
    </row>
    <row r="286" spans="2:25" x14ac:dyDescent="0.25">
      <c r="B286" s="9"/>
    </row>
    <row r="287" spans="2:25" x14ac:dyDescent="0.25">
      <c r="B287" s="9"/>
    </row>
    <row r="288" spans="2:25" x14ac:dyDescent="0.25">
      <c r="B288" s="9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</row>
    <row r="289" spans="2:25" x14ac:dyDescent="0.25">
      <c r="B289" s="9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</row>
    <row r="290" spans="2:25" x14ac:dyDescent="0.25">
      <c r="B290" s="9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</row>
    <row r="291" spans="2:25" x14ac:dyDescent="0.25">
      <c r="B291" s="9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</row>
    <row r="292" spans="2:25" x14ac:dyDescent="0.25">
      <c r="B292" s="9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</row>
    <row r="293" spans="2:25" x14ac:dyDescent="0.25">
      <c r="B293" s="9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</row>
    <row r="294" spans="2:25" x14ac:dyDescent="0.25">
      <c r="B294" s="9"/>
    </row>
    <row r="295" spans="2:25" x14ac:dyDescent="0.25">
      <c r="B295" s="9"/>
    </row>
    <row r="296" spans="2:25" x14ac:dyDescent="0.25">
      <c r="B296" s="9"/>
    </row>
    <row r="297" spans="2:25" x14ac:dyDescent="0.25">
      <c r="B297" s="9"/>
    </row>
    <row r="298" spans="2:25" x14ac:dyDescent="0.25">
      <c r="B298" s="9"/>
      <c r="N298" s="40"/>
      <c r="O298" s="40"/>
      <c r="P298" s="40"/>
      <c r="Q298" s="40"/>
    </row>
    <row r="299" spans="2:25" x14ac:dyDescent="0.25">
      <c r="B299" s="9"/>
      <c r="N299" s="40"/>
      <c r="O299" s="40"/>
      <c r="P299" s="40"/>
      <c r="Q299" s="40"/>
    </row>
    <row r="300" spans="2:25" x14ac:dyDescent="0.25">
      <c r="B300" s="9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</row>
    <row r="301" spans="2:25" x14ac:dyDescent="0.25">
      <c r="B301" s="9"/>
    </row>
    <row r="302" spans="2:25" x14ac:dyDescent="0.25">
      <c r="B302" s="9"/>
    </row>
    <row r="303" spans="2:25" x14ac:dyDescent="0.25"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</row>
  </sheetData>
  <mergeCells count="39">
    <mergeCell ref="C288:Y288"/>
    <mergeCell ref="C303:Y303"/>
    <mergeCell ref="C289:Q290"/>
    <mergeCell ref="C291:Q291"/>
    <mergeCell ref="C292:Y292"/>
    <mergeCell ref="C293:Y293"/>
    <mergeCell ref="C300:Y300"/>
    <mergeCell ref="C265:X265"/>
    <mergeCell ref="C274:X274"/>
    <mergeCell ref="C277:X277"/>
    <mergeCell ref="C282:Y282"/>
    <mergeCell ref="Z6:Z7"/>
    <mergeCell ref="T6:T7"/>
    <mergeCell ref="U6:U7"/>
    <mergeCell ref="V6:V7"/>
    <mergeCell ref="W6:W7"/>
    <mergeCell ref="Y6:Y7"/>
    <mergeCell ref="X6:X7"/>
    <mergeCell ref="O6:O7"/>
    <mergeCell ref="N6:N7"/>
    <mergeCell ref="M6:M7"/>
    <mergeCell ref="L6:L7"/>
    <mergeCell ref="F6:F7"/>
    <mergeCell ref="B3:Y3"/>
    <mergeCell ref="B4:C4"/>
    <mergeCell ref="D4:X4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S6:S7"/>
    <mergeCell ref="R6:R7"/>
    <mergeCell ref="Q6:Q7"/>
    <mergeCell ref="P6:P7"/>
  </mergeCells>
  <pageMargins left="0.23622047244094491" right="0.23622047244094491" top="0.35433070866141736" bottom="0.28999999999999998" header="0.31496062992125984" footer="0.31496062992125984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EWP-Batagoyeva_A</cp:lastModifiedBy>
  <cp:lastPrinted>2017-04-26T11:45:18Z</cp:lastPrinted>
  <dcterms:created xsi:type="dcterms:W3CDTF">2016-10-20T11:02:42Z</dcterms:created>
  <dcterms:modified xsi:type="dcterms:W3CDTF">2017-04-27T17:02:37Z</dcterms:modified>
</cp:coreProperties>
</file>